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" activeTab="3"/>
  </bookViews>
  <sheets>
    <sheet name="ÖSSZEFÜGGÉSEK" sheetId="1" r:id="rId1"/>
    <sheet name="5. sz. mell. " sheetId="2" r:id="rId2"/>
    <sheet name="1.tájékoztató" sheetId="3" r:id="rId3"/>
    <sheet name="2. tájékoztató tábla" sheetId="4" r:id="rId4"/>
    <sheet name="3. tájékoztató tábla" sheetId="5" r:id="rId5"/>
    <sheet name="Munka1" sheetId="6" r:id="rId6"/>
  </sheets>
  <definedNames>
    <definedName name="_xlnm.Print_Area" localSheetId="2">'1.tájékoztató'!$A$1:$E$145</definedName>
  </definedNames>
  <calcPr fullCalcOnLoad="1"/>
</workbook>
</file>

<file path=xl/sharedStrings.xml><?xml version="1.0" encoding="utf-8"?>
<sst xmlns="http://schemas.openxmlformats.org/spreadsheetml/2006/main" count="496" uniqueCount="381">
  <si>
    <r>
      <t>EU-s projekt neve, azonosítója:</t>
    </r>
    <r>
      <rPr>
        <sz val="12"/>
        <rFont val="Times New Roman"/>
        <family val="1"/>
      </rPr>
      <t>*</t>
    </r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</si>
  <si>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</si>
  <si>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</si>
  <si>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</si>
  <si>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</si>
  <si>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</si>
  <si>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</si>
  <si>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</si>
  <si>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</si>
  <si>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</si>
  <si>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</si>
  <si>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</si>
  <si>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</si>
  <si>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</si>
  <si>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</si>
  <si>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</si>
  <si>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</si>
  <si>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</si>
  <si>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</si>
  <si>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</si>
  <si>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</si>
  <si>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</si>
  <si>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</si>
  <si>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</si>
  <si>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</si>
  <si>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</si>
  <si>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</si>
  <si>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</si>
  <si>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</si>
  <si>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</si>
  <si>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</si>
  <si>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</si>
  <si>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</si>
  <si>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</si>
  <si>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</si>
  <si>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Összesen</t>
  </si>
  <si>
    <t>Összesen:</t>
  </si>
  <si>
    <t>Általános tartalék</t>
  </si>
  <si>
    <t>Céltartalék</t>
  </si>
  <si>
    <t xml:space="preserve"> Ezer forintban !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</si>
  <si>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</si>
  <si>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</si>
  <si>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</si>
  <si>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</si>
  <si>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</si>
  <si>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</si>
  <si>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</si>
  <si>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</si>
  <si>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</si>
  <si>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</si>
  <si>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</si>
  <si>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</si>
  <si>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</si>
  <si>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</si>
  <si>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</si>
  <si>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</si>
  <si>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</si>
  <si>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</si>
  <si>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</si>
  <si>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</si>
  <si>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</si>
  <si>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</si>
  <si>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</si>
  <si>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</si>
  <si>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</si>
  <si>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</si>
  <si>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</si>
  <si>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</si>
  <si>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</si>
  <si>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</si>
  <si>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</si>
  <si>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</si>
  <si>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</si>
  <si>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</si>
  <si>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</si>
  <si>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</si>
  <si>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</si>
  <si>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</si>
  <si>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</si>
  <si>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</si>
  <si>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</si>
  <si>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</si>
  <si>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</si>
  <si>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</si>
  <si>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</si>
  <si>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</si>
  <si>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</si>
  <si>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</si>
  <si>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</si>
  <si>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</si>
  <si>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</si>
  <si>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</si>
  <si>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</si>
  <si>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</si>
  <si>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</si>
  <si>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</si>
  <si>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</si>
  <si>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</si>
  <si>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</si>
  <si>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</si>
  <si>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</si>
  <si>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</si>
  <si>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</si>
  <si>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</si>
  <si>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</si>
  <si>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</si>
  <si>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</si>
  <si>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</si>
  <si>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</si>
  <si>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</si>
  <si>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</si>
  <si>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</si>
  <si>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</si>
  <si>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</si>
  <si>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Ezer forintban</t>
  </si>
  <si>
    <t>8.3.</t>
  </si>
  <si>
    <t>Egyéb felhalmozási kiadások</t>
  </si>
  <si>
    <t>Kiadási jogcím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</si>
  <si>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</si>
  <si>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</si>
  <si>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</si>
  <si>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</si>
  <si>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</si>
  <si>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</si>
  <si>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</si>
  <si>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</si>
  <si>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</si>
  <si>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</si>
  <si>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</si>
  <si>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</si>
  <si>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</si>
  <si>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</si>
  <si>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</si>
  <si>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</si>
  <si>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</si>
  <si>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</si>
  <si>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</si>
  <si>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</si>
  <si>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</si>
  <si>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</si>
  <si>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</si>
  <si>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</si>
  <si>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</si>
  <si>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</si>
  <si>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</si>
  <si>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</si>
  <si>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</si>
  <si>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</si>
  <si>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</si>
  <si>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</si>
  <si>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</si>
  <si>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</si>
  <si>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</si>
  <si>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</si>
  <si>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</si>
  <si>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</si>
  <si>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</si>
  <si>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</si>
  <si>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</si>
  <si>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</si>
  <si>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</si>
  <si>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</si>
  <si>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</si>
  <si>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</si>
  <si>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</si>
  <si>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</si>
  <si>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</si>
  <si>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</si>
  <si>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</si>
  <si>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</si>
  <si>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</si>
  <si>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</si>
  <si>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</si>
  <si>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</si>
  <si>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</si>
  <si>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</si>
  <si>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</si>
  <si>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</si>
  <si>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</si>
  <si>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</si>
  <si>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</si>
  <si>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</si>
  <si>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</si>
  <si>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</si>
  <si>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</si>
  <si>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</si>
  <si>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</si>
  <si>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</si>
  <si>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</si>
  <si>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</si>
  <si>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</si>
  <si>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</si>
  <si>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</si>
  <si>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</si>
  <si>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</si>
  <si>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</si>
  <si>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</si>
  <si>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</si>
  <si>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</si>
  <si>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</si>
  <si>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</si>
  <si>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</si>
  <si>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</si>
  <si>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</si>
  <si>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</si>
  <si>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</si>
  <si>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</si>
  <si>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</si>
  <si>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</si>
  <si>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</si>
  <si>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</si>
  <si>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</si>
  <si>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</si>
  <si>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</si>
  <si>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</si>
  <si>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</si>
  <si>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</si>
  <si>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</si>
  <si>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</si>
  <si>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</si>
  <si>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</si>
  <si>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</si>
  <si>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</si>
  <si>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</si>
  <si>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</si>
  <si>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</si>
  <si>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</si>
  <si>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</si>
  <si>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</si>
  <si>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</si>
  <si>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</si>
  <si>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</si>
  <si>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</si>
  <si>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</si>
  <si>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</si>
  <si>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</si>
  <si>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</si>
  <si>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</si>
  <si>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</si>
  <si>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</si>
  <si>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</si>
  <si>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</si>
  <si>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</si>
  <si>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</si>
  <si>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</si>
  <si>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</si>
  <si>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</si>
  <si>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</si>
  <si>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</si>
  <si>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</si>
  <si>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</si>
  <si>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</si>
  <si>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</si>
  <si>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</si>
  <si>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</si>
  <si>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</si>
  <si>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</si>
  <si>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</si>
  <si>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</si>
  <si>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</si>
  <si>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</si>
  <si>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</si>
  <si>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</si>
  <si>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</si>
  <si>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</si>
  <si>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</si>
  <si>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</si>
  <si>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</si>
  <si>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</si>
  <si>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</si>
  <si>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</si>
  <si>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</si>
  <si>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</si>
  <si>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</si>
  <si>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</si>
  <si>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</si>
  <si>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</si>
  <si>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</si>
  <si>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</si>
  <si>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</si>
  <si>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</si>
  <si>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</si>
  <si>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</si>
  <si>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</si>
  <si>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</si>
  <si>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</si>
  <si>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</si>
  <si>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</si>
  <si>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</si>
  <si>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</si>
  <si>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</si>
  <si>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</si>
  <si>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</si>
  <si>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</si>
  <si>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</si>
  <si>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</si>
  <si>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</si>
  <si>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</si>
  <si>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</si>
  <si>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</si>
  <si>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</si>
  <si>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</si>
  <si>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</si>
  <si>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</si>
  <si>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</si>
  <si>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</si>
  <si>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</si>
  <si>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F</t>
  </si>
  <si>
    <t>G</t>
  </si>
  <si>
    <t>H</t>
  </si>
  <si>
    <t>I</t>
  </si>
  <si>
    <t>Pénzügyi lízing kiadásai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</si>
  <si>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</si>
  <si>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</si>
  <si>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</si>
  <si>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</si>
  <si>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</si>
  <si>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</si>
  <si>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</si>
  <si>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</si>
  <si>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</si>
  <si>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</si>
  <si>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</si>
  <si>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</si>
  <si>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</si>
  <si>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</si>
  <si>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</si>
  <si>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</si>
  <si>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</si>
  <si>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</si>
  <si>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</si>
  <si>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</si>
  <si>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</si>
  <si>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</si>
  <si>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</si>
  <si>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</si>
  <si>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</si>
  <si>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</si>
  <si>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</si>
  <si>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</si>
  <si>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</si>
  <si>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</si>
  <si>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</si>
  <si>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</si>
  <si>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</si>
  <si>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</si>
  <si>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</si>
  <si>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</si>
  <si>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</si>
  <si>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J</t>
  </si>
  <si>
    <t>K</t>
  </si>
  <si>
    <t>L=(J+K)</t>
  </si>
  <si>
    <t>M=(L/C)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</si>
  <si>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</si>
  <si>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</si>
  <si>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</si>
  <si>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</si>
  <si>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</si>
  <si>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</si>
  <si>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</si>
  <si>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</si>
  <si>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</si>
  <si>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</si>
  <si>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</si>
  <si>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</si>
  <si>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</si>
  <si>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>Módosított ei.</t>
  </si>
  <si>
    <t>Eredeti ei.</t>
  </si>
  <si>
    <t>Hitel-, kölcsönfelvétel államháztartáson kívülről  (10.1.+…+10.3.)</t>
  </si>
  <si>
    <t>Sportkör</t>
  </si>
  <si>
    <t>Müködési támogatás</t>
  </si>
  <si>
    <t>Borostyán Nyugdijasklub</t>
  </si>
  <si>
    <t>Tűzoltó Egyesület</t>
  </si>
  <si>
    <t>Szeretet Temploma alapítvány</t>
  </si>
  <si>
    <t>Berzencéért alapítvány</t>
  </si>
  <si>
    <t>Asztalitenisz Egyesület</t>
  </si>
  <si>
    <t>Polgárőrség</t>
  </si>
  <si>
    <t>Mozgáskorlátozottak Egyesülete</t>
  </si>
  <si>
    <t>Arany János Tehetséggondozó</t>
  </si>
  <si>
    <t>Tanulmányi díj</t>
  </si>
  <si>
    <t>Csurgói Mentő Alapítvány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</si>
</sst>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0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3" borderId="0" applyNumberFormat="0" applyBorder="0" applyAlignment="0" applyProtection="0"/>
    <xf numFmtId="0" fontId="47" fillId="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48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14" borderId="7" applyNumberFormat="0" applyFont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1" borderId="1" applyNumberFormat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8" fillId="0" borderId="10" xfId="60" applyNumberFormat="1" applyFont="1" applyFill="1" applyBorder="1" applyAlignment="1" applyProtection="1">
      <alignment vertical="center"/>
      <protection/>
    </xf>
    <xf numFmtId="164" fontId="18" fillId="0" borderId="10" xfId="60" applyNumberFormat="1" applyFont="1" applyFill="1" applyBorder="1" applyAlignment="1" applyProtection="1">
      <alignment/>
      <protection/>
    </xf>
    <xf numFmtId="0" fontId="4" fillId="0" borderId="11" xfId="60" applyFont="1" applyFill="1" applyBorder="1" applyAlignment="1" applyProtection="1">
      <alignment horizontal="center" vertical="center" wrapText="1"/>
      <protection/>
    </xf>
    <xf numFmtId="0" fontId="4" fillId="0" borderId="12" xfId="60" applyFont="1" applyFill="1" applyBorder="1" applyAlignment="1" applyProtection="1">
      <alignment horizontal="center" vertical="center" wrapText="1"/>
      <protection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 applyProtection="1">
      <alignment horizontal="right" vertical="center"/>
      <protection locked="0"/>
    </xf>
    <xf numFmtId="164" fontId="10" fillId="0" borderId="18" xfId="0" applyNumberFormat="1" applyFont="1" applyFill="1" applyBorder="1" applyAlignment="1">
      <alignment horizontal="right" vertical="center" wrapText="1"/>
    </xf>
    <xf numFmtId="49" fontId="16" fillId="0" borderId="19" xfId="0" applyNumberFormat="1" applyFont="1" applyFill="1" applyBorder="1" applyAlignment="1" quotePrefix="1">
      <alignment horizontal="left" vertical="center" indent="1"/>
    </xf>
    <xf numFmtId="3" fontId="16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0" xfId="0" applyNumberFormat="1" applyFont="1" applyFill="1" applyBorder="1" applyAlignment="1">
      <alignment horizontal="right" vertical="center" wrapText="1"/>
    </xf>
    <xf numFmtId="49" fontId="11" fillId="0" borderId="19" xfId="0" applyNumberFormat="1" applyFont="1" applyFill="1" applyBorder="1" applyAlignment="1">
      <alignment horizontal="left" vertical="center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49" fontId="11" fillId="0" borderId="21" xfId="0" applyNumberFormat="1" applyFont="1" applyFill="1" applyBorder="1" applyAlignment="1" applyProtection="1">
      <alignment horizontal="lef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13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 applyProtection="1">
      <alignment vertical="center" wrapText="1"/>
      <protection locked="0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49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5" xfId="0" applyNumberFormat="1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1" fillId="0" borderId="26" xfId="0" applyNumberFormat="1" applyFont="1" applyFill="1" applyBorder="1" applyAlignment="1">
      <alignment horizontal="left" vertical="center"/>
    </xf>
    <xf numFmtId="3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 locked="0"/>
    </xf>
    <xf numFmtId="49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71" fontId="10" fillId="0" borderId="13" xfId="0" applyNumberFormat="1" applyFont="1" applyFill="1" applyBorder="1" applyAlignment="1">
      <alignment horizontal="left" vertical="center" wrapText="1" indent="1"/>
    </xf>
    <xf numFmtId="171" fontId="23" fillId="0" borderId="0" xfId="0" applyNumberFormat="1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3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0" borderId="29" xfId="0" applyNumberFormat="1" applyFont="1" applyFill="1" applyBorder="1" applyAlignment="1">
      <alignment horizontal="right" vertical="center" wrapText="1"/>
    </xf>
    <xf numFmtId="164" fontId="11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 applyProtection="1">
      <alignment horizontal="right" vertical="center" wrapText="1" indent="1"/>
      <protection/>
    </xf>
    <xf numFmtId="0" fontId="14" fillId="0" borderId="35" xfId="0" applyFont="1" applyFill="1" applyBorder="1" applyAlignment="1" applyProtection="1">
      <alignment horizontal="left" vertical="center" wrapText="1" indent="1"/>
      <protection locked="0"/>
    </xf>
    <xf numFmtId="164" fontId="11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6" xfId="0" applyFont="1" applyFill="1" applyBorder="1" applyAlignment="1" applyProtection="1">
      <alignment horizontal="right" vertical="center" wrapText="1" indent="1"/>
      <protection/>
    </xf>
    <xf numFmtId="0" fontId="14" fillId="0" borderId="38" xfId="0" applyFont="1" applyFill="1" applyBorder="1" applyAlignment="1" applyProtection="1">
      <alignment horizontal="left" vertical="center" wrapText="1" indent="1"/>
      <protection locked="0"/>
    </xf>
    <xf numFmtId="164" fontId="11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6" xfId="0" applyFont="1" applyFill="1" applyBorder="1" applyAlignment="1">
      <alignment horizontal="right" vertical="center" wrapText="1" indent="1"/>
    </xf>
    <xf numFmtId="0" fontId="14" fillId="0" borderId="38" xfId="0" applyFont="1" applyFill="1" applyBorder="1" applyAlignment="1" applyProtection="1">
      <alignment horizontal="left" vertical="center" wrapText="1" indent="8"/>
      <protection locked="0"/>
    </xf>
    <xf numFmtId="0" fontId="11" fillId="0" borderId="40" xfId="0" applyFont="1" applyFill="1" applyBorder="1" applyAlignment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right" vertical="center" indent="1"/>
    </xf>
    <xf numFmtId="0" fontId="11" fillId="0" borderId="30" xfId="0" applyFont="1" applyFill="1" applyBorder="1" applyAlignment="1" applyProtection="1">
      <alignment horizontal="left" vertical="center" indent="1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Font="1" applyFill="1" applyBorder="1" applyAlignment="1">
      <alignment horizontal="right" vertical="center" indent="1"/>
    </xf>
    <xf numFmtId="0" fontId="11" fillId="0" borderId="32" xfId="0" applyFont="1" applyFill="1" applyBorder="1" applyAlignment="1" applyProtection="1">
      <alignment horizontal="left" vertical="center" indent="1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Font="1" applyFill="1" applyBorder="1" applyAlignment="1">
      <alignment horizontal="right" vertical="center" indent="1"/>
    </xf>
    <xf numFmtId="0" fontId="11" fillId="0" borderId="49" xfId="0" applyFont="1" applyFill="1" applyBorder="1" applyAlignment="1" applyProtection="1">
      <alignment horizontal="left" vertical="center" indent="1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ill="1" applyBorder="1" applyAlignment="1">
      <alignment vertical="center"/>
    </xf>
    <xf numFmtId="164" fontId="10" fillId="0" borderId="31" xfId="0" applyNumberFormat="1" applyFont="1" applyFill="1" applyBorder="1" applyAlignment="1">
      <alignment vertical="center" wrapText="1"/>
    </xf>
    <xf numFmtId="164" fontId="10" fillId="0" borderId="34" xfId="0" applyNumberFormat="1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right" vertical="center" wrapText="1" indent="1"/>
    </xf>
    <xf numFmtId="0" fontId="10" fillId="0" borderId="31" xfId="0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right" vertical="center" wrapText="1" indent="2"/>
    </xf>
    <xf numFmtId="164" fontId="10" fillId="0" borderId="34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15" fillId="0" borderId="31" xfId="0" applyFont="1" applyBorder="1" applyAlignment="1" applyProtection="1">
      <alignment vertical="center" wrapText="1"/>
      <protection/>
    </xf>
    <xf numFmtId="164" fontId="11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9" xfId="0" applyFont="1" applyBorder="1" applyAlignment="1" applyProtection="1">
      <alignment vertical="center" wrapText="1"/>
      <protection/>
    </xf>
    <xf numFmtId="0" fontId="15" fillId="0" borderId="53" xfId="0" applyFont="1" applyBorder="1" applyAlignment="1" applyProtection="1">
      <alignment vertical="center" wrapText="1"/>
      <protection/>
    </xf>
    <xf numFmtId="164" fontId="13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54" xfId="0" applyNumberFormat="1" applyFont="1" applyBorder="1" applyAlignment="1" applyProtection="1">
      <alignment horizontal="right" vertical="center" wrapText="1" indent="1"/>
      <protection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1" fillId="0" borderId="57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26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27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45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40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60" applyFont="1" applyFill="1" applyBorder="1" applyAlignment="1" applyProtection="1">
      <alignment horizontal="left" vertical="center" wrapText="1" indent="1"/>
      <protection/>
    </xf>
    <xf numFmtId="0" fontId="10" fillId="0" borderId="41" xfId="60" applyFont="1" applyFill="1" applyBorder="1" applyAlignment="1" applyProtection="1">
      <alignment horizontal="left" vertical="center" wrapText="1" indent="1"/>
      <protection/>
    </xf>
    <xf numFmtId="0" fontId="10" fillId="0" borderId="31" xfId="60" applyFont="1" applyFill="1" applyBorder="1" applyAlignment="1" applyProtection="1">
      <alignment vertical="center" wrapText="1"/>
      <protection/>
    </xf>
    <xf numFmtId="0" fontId="10" fillId="0" borderId="42" xfId="60" applyFont="1" applyFill="1" applyBorder="1" applyAlignment="1" applyProtection="1">
      <alignment vertical="center" wrapText="1"/>
      <protection/>
    </xf>
    <xf numFmtId="0" fontId="10" fillId="0" borderId="33" xfId="60" applyFont="1" applyFill="1" applyBorder="1" applyAlignment="1" applyProtection="1">
      <alignment horizontal="center" vertical="center" wrapText="1"/>
      <protection/>
    </xf>
    <xf numFmtId="0" fontId="10" fillId="0" borderId="31" xfId="60" applyFont="1" applyFill="1" applyBorder="1" applyAlignment="1" applyProtection="1">
      <alignment horizontal="center" vertical="center" wrapText="1"/>
      <protection/>
    </xf>
    <xf numFmtId="0" fontId="10" fillId="0" borderId="34" xfId="6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/>
      <protection/>
    </xf>
    <xf numFmtId="164" fontId="10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1" xfId="0" applyFont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Alignment="1" applyProtection="1">
      <alignment horizontal="right" vertical="center" indent="1"/>
      <protection/>
    </xf>
    <xf numFmtId="164" fontId="10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0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60" applyFill="1" applyProtection="1">
      <alignment/>
      <protection/>
    </xf>
    <xf numFmtId="0" fontId="11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6" fillId="0" borderId="0" xfId="60" applyFill="1" applyAlignment="1" applyProtection="1">
      <alignment/>
      <protection/>
    </xf>
    <xf numFmtId="0" fontId="12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64" fontId="10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0" fillId="0" borderId="54" xfId="60" applyFont="1" applyFill="1" applyBorder="1" applyAlignment="1" applyProtection="1">
      <alignment horizontal="center" vertical="center" wrapText="1"/>
      <protection/>
    </xf>
    <xf numFmtId="164" fontId="11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5" fillId="0" borderId="61" xfId="0" applyFont="1" applyBorder="1" applyAlignment="1" applyProtection="1">
      <alignment vertical="center" wrapText="1"/>
      <protection/>
    </xf>
    <xf numFmtId="164" fontId="10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60" applyFill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31" xfId="60" applyFont="1" applyFill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vertical="center" wrapText="1"/>
      <protection/>
    </xf>
    <xf numFmtId="0" fontId="14" fillId="0" borderId="26" xfId="0" applyFont="1" applyBorder="1" applyAlignment="1" applyProtection="1">
      <alignment vertical="center" wrapText="1"/>
      <protection/>
    </xf>
    <xf numFmtId="164" fontId="11" fillId="24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24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1" xfId="60" applyFont="1" applyFill="1" applyBorder="1" applyAlignment="1" applyProtection="1">
      <alignment horizontal="left" vertical="center" wrapText="1"/>
      <protection/>
    </xf>
    <xf numFmtId="0" fontId="14" fillId="0" borderId="36" xfId="0" applyFont="1" applyBorder="1" applyAlignment="1" applyProtection="1">
      <alignment horizontal="left" vertical="center" wrapText="1"/>
      <protection/>
    </xf>
    <xf numFmtId="0" fontId="14" fillId="0" borderId="32" xfId="0" applyFont="1" applyBorder="1" applyAlignment="1" applyProtection="1">
      <alignment horizontal="left" vertical="center" wrapText="1"/>
      <protection/>
    </xf>
    <xf numFmtId="0" fontId="14" fillId="0" borderId="49" xfId="0" applyFont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0" fontId="11" fillId="0" borderId="30" xfId="60" applyFont="1" applyFill="1" applyBorder="1" applyAlignment="1" applyProtection="1">
      <alignment horizontal="left" vertical="center" wrapText="1"/>
      <protection/>
    </xf>
    <xf numFmtId="0" fontId="11" fillId="0" borderId="32" xfId="60" applyFont="1" applyFill="1" applyBorder="1" applyAlignment="1" applyProtection="1">
      <alignment horizontal="left" vertical="center" wrapText="1"/>
      <protection/>
    </xf>
    <xf numFmtId="0" fontId="11" fillId="0" borderId="38" xfId="60" applyFont="1" applyFill="1" applyBorder="1" applyAlignment="1" applyProtection="1">
      <alignment horizontal="left" vertical="center" wrapText="1"/>
      <protection/>
    </xf>
    <xf numFmtId="0" fontId="11" fillId="0" borderId="0" xfId="60" applyFont="1" applyFill="1" applyBorder="1" applyAlignment="1" applyProtection="1">
      <alignment horizontal="left" vertical="center" wrapText="1"/>
      <protection/>
    </xf>
    <xf numFmtId="0" fontId="11" fillId="0" borderId="32" xfId="60" applyFont="1" applyFill="1" applyBorder="1" applyAlignment="1" applyProtection="1">
      <alignment horizontal="left" vertical="center"/>
      <protection/>
    </xf>
    <xf numFmtId="0" fontId="11" fillId="0" borderId="49" xfId="60" applyFont="1" applyFill="1" applyBorder="1" applyAlignment="1" applyProtection="1">
      <alignment horizontal="left" vertical="center" wrapText="1"/>
      <protection/>
    </xf>
    <xf numFmtId="0" fontId="11" fillId="0" borderId="11" xfId="60" applyFont="1" applyFill="1" applyBorder="1" applyAlignment="1" applyProtection="1">
      <alignment horizontal="left" vertical="center" wrapText="1"/>
      <protection/>
    </xf>
    <xf numFmtId="0" fontId="11" fillId="0" borderId="36" xfId="60" applyFont="1" applyFill="1" applyBorder="1" applyAlignment="1" applyProtection="1">
      <alignment horizontal="left" vertical="center" wrapText="1"/>
      <protection/>
    </xf>
    <xf numFmtId="0" fontId="11" fillId="0" borderId="62" xfId="60" applyFont="1" applyFill="1" applyBorder="1" applyAlignment="1" applyProtection="1">
      <alignment horizontal="left" vertical="center" wrapText="1"/>
      <protection/>
    </xf>
    <xf numFmtId="0" fontId="13" fillId="0" borderId="53" xfId="0" applyFont="1" applyBorder="1" applyAlignment="1" applyProtection="1">
      <alignment horizontal="left" vertical="center" wrapText="1"/>
      <protection/>
    </xf>
    <xf numFmtId="164" fontId="10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3" fillId="0" borderId="24" xfId="0" applyNumberFormat="1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textRotation="18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0" fillId="0" borderId="63" xfId="0" applyNumberFormat="1" applyFill="1" applyBorder="1" applyAlignment="1" applyProtection="1">
      <alignment horizontal="left" vertical="center" wrapText="1"/>
      <protection locked="0"/>
    </xf>
    <xf numFmtId="164" fontId="0" fillId="0" borderId="64" xfId="0" applyNumberFormat="1" applyFill="1" applyBorder="1" applyAlignment="1" applyProtection="1">
      <alignment horizontal="left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6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68" xfId="0" applyNumberFormat="1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center" wrapText="1" indent="2"/>
    </xf>
    <xf numFmtId="164" fontId="1" fillId="0" borderId="67" xfId="0" applyNumberFormat="1" applyFont="1" applyFill="1" applyBorder="1" applyAlignment="1">
      <alignment horizontal="left" vertical="center" wrapText="1" indent="2"/>
    </xf>
    <xf numFmtId="0" fontId="4" fillId="0" borderId="45" xfId="60" applyFont="1" applyFill="1" applyBorder="1" applyAlignment="1" applyProtection="1">
      <alignment horizontal="center" vertical="center" wrapText="1"/>
      <protection/>
    </xf>
    <xf numFmtId="0" fontId="4" fillId="0" borderId="40" xfId="60" applyFont="1" applyFill="1" applyBorder="1" applyAlignment="1" applyProtection="1">
      <alignment horizontal="center" vertical="center" wrapText="1"/>
      <protection/>
    </xf>
    <xf numFmtId="0" fontId="4" fillId="0" borderId="30" xfId="60" applyFont="1" applyFill="1" applyBorder="1" applyAlignment="1" applyProtection="1">
      <alignment horizontal="center" vertical="center" wrapText="1"/>
      <protection/>
    </xf>
    <xf numFmtId="0" fontId="4" fillId="0" borderId="11" xfId="60" applyFont="1" applyFill="1" applyBorder="1" applyAlignment="1" applyProtection="1">
      <alignment horizontal="center" vertical="center" wrapText="1"/>
      <protection/>
    </xf>
    <xf numFmtId="164" fontId="4" fillId="0" borderId="30" xfId="60" applyNumberFormat="1" applyFont="1" applyFill="1" applyBorder="1" applyAlignment="1" applyProtection="1">
      <alignment horizontal="center" vertical="center"/>
      <protection/>
    </xf>
    <xf numFmtId="164" fontId="4" fillId="0" borderId="47" xfId="60" applyNumberFormat="1" applyFont="1" applyFill="1" applyBorder="1" applyAlignment="1" applyProtection="1">
      <alignment horizontal="center" vertical="center"/>
      <protection/>
    </xf>
    <xf numFmtId="0" fontId="4" fillId="0" borderId="42" xfId="60" applyFont="1" applyFill="1" applyBorder="1" applyAlignment="1" applyProtection="1">
      <alignment horizontal="center" vertical="center" wrapText="1"/>
      <protection/>
    </xf>
    <xf numFmtId="0" fontId="4" fillId="0" borderId="53" xfId="60" applyFont="1" applyFill="1" applyBorder="1" applyAlignment="1" applyProtection="1">
      <alignment horizontal="center" vertical="center" wrapText="1"/>
      <protection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left" vertical="center" indent="2"/>
    </xf>
    <xf numFmtId="0" fontId="4" fillId="0" borderId="70" xfId="0" applyFont="1" applyFill="1" applyBorder="1" applyAlignment="1">
      <alignment horizontal="left" vertical="center" indent="2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C47" sqref="C47"/>
    </sheetView>
  </sheetViews>
  <sheetFormatPr defaultColWidth="9.00390625" defaultRowHeight="12.75"/>
  <cols>
    <col min="1" max="1" width="46.375" style="107" customWidth="1"/>
    <col min="2" max="2" width="66.125" style="107" customWidth="1"/>
    <col min="3" max="16384" width="9.375" style="107" customWidth="1"/>
  </cols>
  <sheetData>
    <row r="1" ht="18.75">
      <c r="A1" s="168" t="s">
        <v>91</v>
      </c>
    </row>
    <row r="3" spans="1:2" ht="12.75">
      <c r="A3" s="169"/>
      <c r="B3" s="169"/>
    </row>
    <row r="4" spans="1:2" ht="15.75">
      <c r="A4" s="167" t="s">
        <v>312</v>
      </c>
      <c r="B4" s="170"/>
    </row>
    <row r="5" spans="1:2" s="171" customFormat="1" ht="12.75">
      <c r="A5" s="169"/>
      <c r="B5" s="169"/>
    </row>
    <row r="6" spans="1:2" ht="12.75">
      <c r="A6" s="169" t="s">
        <v>316</v>
      </c>
      <c r="B6" s="169" t="s">
        <v>317</v>
      </c>
    </row>
    <row r="7" spans="1:2" ht="12.75">
      <c r="A7" s="169" t="s">
        <v>318</v>
      </c>
      <c r="B7" s="169" t="s">
        <v>319</v>
      </c>
    </row>
    <row r="8" spans="1:2" ht="12.75">
      <c r="A8" s="169" t="s">
        <v>320</v>
      </c>
      <c r="B8" s="169" t="s">
        <v>321</v>
      </c>
    </row>
    <row r="9" spans="1:2" ht="12.75">
      <c r="A9" s="169"/>
      <c r="B9" s="169"/>
    </row>
    <row r="10" spans="1:2" ht="15.75">
      <c r="A10" s="167" t="str">
        <f>+CONCATENATE(LEFT(A4,4),". évi módosított előirányzat BEVÉTELEK")</f>
        <v>2014. évi módosított előirányzat BEVÉTELEK</v>
      </c>
      <c r="B10" s="170"/>
    </row>
    <row r="11" spans="1:2" ht="12.75">
      <c r="A11" s="169"/>
      <c r="B11" s="169"/>
    </row>
    <row r="12" spans="1:2" s="171" customFormat="1" ht="12.75">
      <c r="A12" s="169" t="s">
        <v>322</v>
      </c>
      <c r="B12" s="169" t="s">
        <v>328</v>
      </c>
    </row>
    <row r="13" spans="1:2" ht="12.75">
      <c r="A13" s="169" t="s">
        <v>323</v>
      </c>
      <c r="B13" s="169" t="s">
        <v>329</v>
      </c>
    </row>
    <row r="14" spans="1:2" ht="12.75">
      <c r="A14" s="169" t="s">
        <v>324</v>
      </c>
      <c r="B14" s="169" t="s">
        <v>330</v>
      </c>
    </row>
    <row r="15" spans="1:2" ht="12.75">
      <c r="A15" s="169"/>
      <c r="B15" s="169"/>
    </row>
    <row r="16" spans="1:2" ht="14.25">
      <c r="A16" s="172" t="str">
        <f>+CONCATENATE(LEFT(A4,4),". évi teljesítés BEVÉTELEK")</f>
        <v>2014. évi teljesítés BEVÉTELEK</v>
      </c>
      <c r="B16" s="170"/>
    </row>
    <row r="17" spans="1:2" ht="12.75">
      <c r="A17" s="169"/>
      <c r="B17" s="169"/>
    </row>
    <row r="18" spans="1:2" ht="12.75">
      <c r="A18" s="169" t="s">
        <v>325</v>
      </c>
      <c r="B18" s="169" t="s">
        <v>331</v>
      </c>
    </row>
    <row r="19" spans="1:2" ht="12.75">
      <c r="A19" s="169" t="s">
        <v>326</v>
      </c>
      <c r="B19" s="169" t="s">
        <v>332</v>
      </c>
    </row>
    <row r="20" spans="1:2" ht="12.75">
      <c r="A20" s="169" t="s">
        <v>327</v>
      </c>
      <c r="B20" s="169" t="s">
        <v>333</v>
      </c>
    </row>
    <row r="21" spans="1:2" ht="12.75">
      <c r="A21" s="169"/>
      <c r="B21" s="169"/>
    </row>
    <row r="22" spans="1:2" ht="15.75">
      <c r="A22" s="167" t="str">
        <f>+CONCATENATE(LEFT(A4,4),". évi eredeti előirányzat KIADÁSOK")</f>
        <v>2014. évi eredeti előirányzat KIADÁSOK</v>
      </c>
      <c r="B22" s="170"/>
    </row>
    <row r="23" spans="1:2" ht="12.75">
      <c r="A23" s="169"/>
      <c r="B23" s="169"/>
    </row>
    <row r="24" spans="1:2" ht="12.75">
      <c r="A24" s="169" t="s">
        <v>334</v>
      </c>
      <c r="B24" s="169" t="s">
        <v>340</v>
      </c>
    </row>
    <row r="25" spans="1:2" ht="12.75">
      <c r="A25" s="169" t="s">
        <v>313</v>
      </c>
      <c r="B25" s="169" t="s">
        <v>341</v>
      </c>
    </row>
    <row r="26" spans="1:2" ht="12.75">
      <c r="A26" s="169" t="s">
        <v>335</v>
      </c>
      <c r="B26" s="169" t="s">
        <v>342</v>
      </c>
    </row>
    <row r="27" spans="1:2" ht="12.75">
      <c r="A27" s="169"/>
      <c r="B27" s="169"/>
    </row>
    <row r="28" spans="1:2" ht="15.75">
      <c r="A28" s="167" t="str">
        <f>+CONCATENATE(LEFT(A4,4),". évi módosított előirányzat KIADÁSOK")</f>
        <v>2014. évi módosított előirányzat KIADÁSOK</v>
      </c>
      <c r="B28" s="170"/>
    </row>
    <row r="29" spans="1:2" ht="12.75">
      <c r="A29" s="169"/>
      <c r="B29" s="169"/>
    </row>
    <row r="30" spans="1:2" ht="12.75">
      <c r="A30" s="169" t="s">
        <v>336</v>
      </c>
      <c r="B30" s="169" t="s">
        <v>347</v>
      </c>
    </row>
    <row r="31" spans="1:2" ht="12.75">
      <c r="A31" s="169" t="s">
        <v>314</v>
      </c>
      <c r="B31" s="169" t="s">
        <v>344</v>
      </c>
    </row>
    <row r="32" spans="1:2" ht="12.75">
      <c r="A32" s="169" t="s">
        <v>337</v>
      </c>
      <c r="B32" s="169" t="s">
        <v>343</v>
      </c>
    </row>
    <row r="33" spans="1:2" ht="12.75">
      <c r="A33" s="169"/>
      <c r="B33" s="169"/>
    </row>
    <row r="34" spans="1:2" ht="15.75">
      <c r="A34" s="173" t="str">
        <f>+CONCATENATE(LEFT(A4,4),". évi teljesítés KIADÁSOK")</f>
        <v>2014. évi teljesítés KIADÁSOK</v>
      </c>
      <c r="B34" s="170"/>
    </row>
    <row r="35" spans="1:2" ht="12.75">
      <c r="A35" s="169"/>
      <c r="B35" s="169"/>
    </row>
    <row r="36" spans="1:2" ht="12.75">
      <c r="A36" s="169" t="s">
        <v>338</v>
      </c>
      <c r="B36" s="169" t="s">
        <v>348</v>
      </c>
    </row>
    <row r="37" spans="1:2" ht="12.75">
      <c r="A37" s="169" t="s">
        <v>315</v>
      </c>
      <c r="B37" s="169" t="s">
        <v>346</v>
      </c>
    </row>
    <row r="38" spans="1:2" ht="12.75">
      <c r="A38" s="169" t="s">
        <v>339</v>
      </c>
      <c r="B38" s="169" t="s">
        <v>345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C21" sqref="C21"/>
    </sheetView>
  </sheetViews>
  <sheetFormatPr defaultColWidth="9.00390625" defaultRowHeight="12.75"/>
  <cols>
    <col min="1" max="1" width="28.50390625" style="3" customWidth="1"/>
    <col min="2" max="13" width="10.00390625" style="3" customWidth="1"/>
    <col min="14" max="14" width="4.00390625" style="3" customWidth="1"/>
    <col min="15" max="16384" width="9.375" style="3" customWidth="1"/>
  </cols>
  <sheetData>
    <row r="1" spans="1:14" ht="15.75" customHeight="1">
      <c r="A1" s="196" t="s">
        <v>0</v>
      </c>
      <c r="B1" s="196"/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01" t="str">
        <f>+CONCATENATE("5. melléklet a ……/",LEFT(ÖSSZEFÜGGÉSEK!A4,4)+1,". (……) önkormányzati rendelethez    ")</f>
        <v>5. melléklet a ……/2015. (……) önkormányzati rendelethez    </v>
      </c>
    </row>
    <row r="2" spans="1:14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95" t="s">
        <v>39</v>
      </c>
      <c r="M2" s="195"/>
      <c r="N2" s="201"/>
    </row>
    <row r="3" spans="1:14" ht="13.5" thickBot="1">
      <c r="A3" s="211" t="s">
        <v>73</v>
      </c>
      <c r="B3" s="199" t="s">
        <v>121</v>
      </c>
      <c r="C3" s="199"/>
      <c r="D3" s="199"/>
      <c r="E3" s="199"/>
      <c r="F3" s="199"/>
      <c r="G3" s="199"/>
      <c r="H3" s="199"/>
      <c r="I3" s="199"/>
      <c r="J3" s="206" t="s">
        <v>123</v>
      </c>
      <c r="K3" s="206"/>
      <c r="L3" s="206"/>
      <c r="M3" s="206"/>
      <c r="N3" s="201"/>
    </row>
    <row r="4" spans="1:14" ht="15" customHeight="1" thickBot="1">
      <c r="A4" s="212"/>
      <c r="B4" s="200" t="s">
        <v>124</v>
      </c>
      <c r="C4" s="194" t="s">
        <v>125</v>
      </c>
      <c r="D4" s="210" t="s">
        <v>119</v>
      </c>
      <c r="E4" s="210"/>
      <c r="F4" s="210"/>
      <c r="G4" s="210"/>
      <c r="H4" s="210"/>
      <c r="I4" s="210"/>
      <c r="J4" s="207"/>
      <c r="K4" s="207"/>
      <c r="L4" s="207"/>
      <c r="M4" s="207"/>
      <c r="N4" s="201"/>
    </row>
    <row r="5" spans="1:14" ht="21.75" thickBot="1">
      <c r="A5" s="212"/>
      <c r="B5" s="200"/>
      <c r="C5" s="194"/>
      <c r="D5" s="12" t="s">
        <v>124</v>
      </c>
      <c r="E5" s="12" t="s">
        <v>125</v>
      </c>
      <c r="F5" s="12" t="s">
        <v>124</v>
      </c>
      <c r="G5" s="12" t="s">
        <v>125</v>
      </c>
      <c r="H5" s="12" t="s">
        <v>124</v>
      </c>
      <c r="I5" s="12" t="s">
        <v>125</v>
      </c>
      <c r="J5" s="207"/>
      <c r="K5" s="207"/>
      <c r="L5" s="207"/>
      <c r="M5" s="207"/>
      <c r="N5" s="201"/>
    </row>
    <row r="6" spans="1:14" ht="32.25" thickBot="1">
      <c r="A6" s="213"/>
      <c r="B6" s="194" t="s">
        <v>120</v>
      </c>
      <c r="C6" s="194"/>
      <c r="D6" s="194" t="str">
        <f>+CONCATENATE(LEFT(ÖSSZEFÜGGÉSEK!A4,4),". előtt")</f>
        <v>2014. előtt</v>
      </c>
      <c r="E6" s="194"/>
      <c r="F6" s="194" t="str">
        <f>+CONCATENATE(LEFT(ÖSSZEFÜGGÉSEK!A4,4),". évi")</f>
        <v>2014. évi</v>
      </c>
      <c r="G6" s="194"/>
      <c r="H6" s="200" t="str">
        <f>+CONCATENATE(LEFT(ÖSSZEFÜGGÉSEK!A4,4),". után")</f>
        <v>2014. után</v>
      </c>
      <c r="I6" s="200"/>
      <c r="J6" s="11" t="str">
        <f>+D6</f>
        <v>2014. előtt</v>
      </c>
      <c r="K6" s="12" t="str">
        <f>+F6</f>
        <v>2014. évi</v>
      </c>
      <c r="L6" s="11" t="s">
        <v>35</v>
      </c>
      <c r="M6" s="12" t="str">
        <f>+CONCATENATE("Teljesítés %-a ",LEFT(ÖSSZEFÜGGÉSEK!A4,4),". XII. 31-ig")</f>
        <v>Teljesítés %-a 2014. XII. 31-ig</v>
      </c>
      <c r="N6" s="201"/>
    </row>
    <row r="7" spans="1:14" ht="13.5" thickBot="1">
      <c r="A7" s="13" t="s">
        <v>265</v>
      </c>
      <c r="B7" s="11" t="s">
        <v>266</v>
      </c>
      <c r="C7" s="11" t="s">
        <v>267</v>
      </c>
      <c r="D7" s="14" t="s">
        <v>268</v>
      </c>
      <c r="E7" s="12" t="s">
        <v>269</v>
      </c>
      <c r="F7" s="12" t="s">
        <v>307</v>
      </c>
      <c r="G7" s="12" t="s">
        <v>308</v>
      </c>
      <c r="H7" s="11" t="s">
        <v>309</v>
      </c>
      <c r="I7" s="14" t="s">
        <v>310</v>
      </c>
      <c r="J7" s="14" t="s">
        <v>349</v>
      </c>
      <c r="K7" s="14" t="s">
        <v>350</v>
      </c>
      <c r="L7" s="14" t="s">
        <v>351</v>
      </c>
      <c r="M7" s="15" t="s">
        <v>352</v>
      </c>
      <c r="N7" s="201"/>
    </row>
    <row r="8" spans="1:14" ht="12.75">
      <c r="A8" s="16" t="s">
        <v>74</v>
      </c>
      <c r="B8" s="17"/>
      <c r="C8" s="37"/>
      <c r="D8" s="37"/>
      <c r="E8" s="48"/>
      <c r="F8" s="37"/>
      <c r="G8" s="37"/>
      <c r="H8" s="37"/>
      <c r="I8" s="37"/>
      <c r="J8" s="37"/>
      <c r="K8" s="37"/>
      <c r="L8" s="18">
        <f aca="true" t="shared" si="0" ref="L8:L14">+J8+K8</f>
        <v>0</v>
      </c>
      <c r="M8" s="52">
        <f>IF((C8&lt;&gt;0),ROUND((L8/C8)*100,1),"")</f>
      </c>
      <c r="N8" s="201"/>
    </row>
    <row r="9" spans="1:14" ht="12.75">
      <c r="A9" s="19" t="s">
        <v>86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2">
        <f t="shared" si="0"/>
        <v>0</v>
      </c>
      <c r="M9" s="53">
        <f aca="true" t="shared" si="1" ref="M9:M14">IF((C9&lt;&gt;0),ROUND((L9/C9)*100,1),"")</f>
      </c>
      <c r="N9" s="201"/>
    </row>
    <row r="10" spans="1:14" ht="12.75">
      <c r="A10" s="23" t="s">
        <v>75</v>
      </c>
      <c r="B10" s="24">
        <v>9126</v>
      </c>
      <c r="C10" s="40"/>
      <c r="D10" s="40"/>
      <c r="E10" s="40"/>
      <c r="F10" s="40"/>
      <c r="G10" s="40"/>
      <c r="H10" s="40"/>
      <c r="I10" s="40"/>
      <c r="J10" s="40"/>
      <c r="K10" s="40">
        <v>9117</v>
      </c>
      <c r="L10" s="22">
        <f t="shared" si="0"/>
        <v>9117</v>
      </c>
      <c r="M10" s="53">
        <f t="shared" si="1"/>
      </c>
      <c r="N10" s="201"/>
    </row>
    <row r="11" spans="1:14" ht="12.75">
      <c r="A11" s="23" t="s">
        <v>87</v>
      </c>
      <c r="B11" s="24"/>
      <c r="C11" s="40"/>
      <c r="D11" s="40"/>
      <c r="E11" s="40"/>
      <c r="F11" s="40"/>
      <c r="G11" s="40"/>
      <c r="H11" s="40"/>
      <c r="I11" s="40"/>
      <c r="J11" s="40"/>
      <c r="K11" s="40"/>
      <c r="L11" s="22">
        <f t="shared" si="0"/>
        <v>0</v>
      </c>
      <c r="M11" s="53">
        <f t="shared" si="1"/>
      </c>
      <c r="N11" s="201"/>
    </row>
    <row r="12" spans="1:14" ht="12.75">
      <c r="A12" s="23" t="s">
        <v>76</v>
      </c>
      <c r="B12" s="24"/>
      <c r="C12" s="40"/>
      <c r="D12" s="40"/>
      <c r="E12" s="40"/>
      <c r="F12" s="40"/>
      <c r="G12" s="40"/>
      <c r="H12" s="40"/>
      <c r="I12" s="40"/>
      <c r="J12" s="40"/>
      <c r="K12" s="40"/>
      <c r="L12" s="22">
        <f t="shared" si="0"/>
        <v>0</v>
      </c>
      <c r="M12" s="53">
        <f t="shared" si="1"/>
      </c>
      <c r="N12" s="201"/>
    </row>
    <row r="13" spans="1:14" ht="12.75">
      <c r="A13" s="23" t="s">
        <v>77</v>
      </c>
      <c r="B13" s="24"/>
      <c r="C13" s="40"/>
      <c r="D13" s="40"/>
      <c r="E13" s="40"/>
      <c r="F13" s="40"/>
      <c r="G13" s="40"/>
      <c r="H13" s="40"/>
      <c r="I13" s="40"/>
      <c r="J13" s="40"/>
      <c r="K13" s="40"/>
      <c r="L13" s="22">
        <f t="shared" si="0"/>
        <v>0</v>
      </c>
      <c r="M13" s="53">
        <f t="shared" si="1"/>
      </c>
      <c r="N13" s="201"/>
    </row>
    <row r="14" spans="1:14" ht="15" customHeight="1" thickBot="1">
      <c r="A14" s="25"/>
      <c r="B14" s="26"/>
      <c r="C14" s="44"/>
      <c r="D14" s="44"/>
      <c r="E14" s="44"/>
      <c r="F14" s="44"/>
      <c r="G14" s="44"/>
      <c r="H14" s="44"/>
      <c r="I14" s="44"/>
      <c r="J14" s="44"/>
      <c r="K14" s="44"/>
      <c r="L14" s="22">
        <f t="shared" si="0"/>
        <v>0</v>
      </c>
      <c r="M14" s="54">
        <f t="shared" si="1"/>
      </c>
      <c r="N14" s="201"/>
    </row>
    <row r="15" spans="1:14" ht="13.5" thickBot="1">
      <c r="A15" s="27" t="s">
        <v>79</v>
      </c>
      <c r="B15" s="28">
        <f>B8+SUM(B10:B14)</f>
        <v>9126</v>
      </c>
      <c r="C15" s="28">
        <f aca="true" t="shared" si="2" ref="C15:L15">C8+SUM(C10:C14)</f>
        <v>0</v>
      </c>
      <c r="D15" s="28">
        <f t="shared" si="2"/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9117</v>
      </c>
      <c r="L15" s="28">
        <f t="shared" si="2"/>
        <v>9117</v>
      </c>
      <c r="M15" s="29">
        <f>IF((C15&lt;&gt;0),ROUND((L15/C15)*100,1),"")</f>
      </c>
      <c r="N15" s="201"/>
    </row>
    <row r="16" spans="1:14" ht="12.75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01"/>
    </row>
    <row r="17" spans="1:14" ht="13.5" thickBot="1">
      <c r="A17" s="33" t="s">
        <v>78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01"/>
    </row>
    <row r="18" spans="1:14" ht="12.75">
      <c r="A18" s="36" t="s">
        <v>82</v>
      </c>
      <c r="B18" s="17"/>
      <c r="C18" s="37"/>
      <c r="D18" s="37"/>
      <c r="E18" s="48"/>
      <c r="F18" s="37"/>
      <c r="G18" s="37"/>
      <c r="H18" s="37"/>
      <c r="I18" s="37"/>
      <c r="J18" s="37"/>
      <c r="K18" s="37"/>
      <c r="L18" s="38">
        <f aca="true" t="shared" si="3" ref="L18:L23">+J18+K18</f>
        <v>0</v>
      </c>
      <c r="M18" s="52">
        <f aca="true" t="shared" si="4" ref="M18:M24">IF((C18&lt;&gt;0),ROUND((L18/C18)*100,1),"")</f>
      </c>
      <c r="N18" s="201"/>
    </row>
    <row r="19" spans="1:14" ht="12.75">
      <c r="A19" s="39" t="s">
        <v>83</v>
      </c>
      <c r="B19" s="20">
        <v>9606</v>
      </c>
      <c r="C19" s="40">
        <v>6096</v>
      </c>
      <c r="D19" s="40"/>
      <c r="E19" s="40"/>
      <c r="F19" s="40"/>
      <c r="G19" s="40"/>
      <c r="H19" s="40"/>
      <c r="I19" s="40"/>
      <c r="J19" s="40"/>
      <c r="K19" s="40">
        <v>6096</v>
      </c>
      <c r="L19" s="41">
        <f t="shared" si="3"/>
        <v>6096</v>
      </c>
      <c r="M19" s="53">
        <f t="shared" si="4"/>
        <v>100</v>
      </c>
      <c r="N19" s="201"/>
    </row>
    <row r="20" spans="1:14" ht="12.75">
      <c r="A20" s="39" t="s">
        <v>84</v>
      </c>
      <c r="B20" s="24"/>
      <c r="C20" s="40">
        <v>3021</v>
      </c>
      <c r="D20" s="40"/>
      <c r="E20" s="40"/>
      <c r="F20" s="40"/>
      <c r="G20" s="40"/>
      <c r="H20" s="40"/>
      <c r="I20" s="40"/>
      <c r="J20" s="40"/>
      <c r="K20" s="40">
        <v>3021</v>
      </c>
      <c r="L20" s="41">
        <f t="shared" si="3"/>
        <v>3021</v>
      </c>
      <c r="M20" s="53">
        <f t="shared" si="4"/>
        <v>100</v>
      </c>
      <c r="N20" s="201"/>
    </row>
    <row r="21" spans="1:14" ht="12.75">
      <c r="A21" s="39" t="s">
        <v>85</v>
      </c>
      <c r="B21" s="24"/>
      <c r="C21" s="40"/>
      <c r="D21" s="40"/>
      <c r="E21" s="40"/>
      <c r="F21" s="40"/>
      <c r="G21" s="40"/>
      <c r="H21" s="40"/>
      <c r="I21" s="40"/>
      <c r="J21" s="40"/>
      <c r="K21" s="40"/>
      <c r="L21" s="41">
        <f t="shared" si="3"/>
        <v>0</v>
      </c>
      <c r="M21" s="53">
        <f t="shared" si="4"/>
      </c>
      <c r="N21" s="201"/>
    </row>
    <row r="22" spans="1:14" ht="12.75">
      <c r="A22" s="42"/>
      <c r="B22" s="24"/>
      <c r="C22" s="40"/>
      <c r="D22" s="40"/>
      <c r="E22" s="40"/>
      <c r="F22" s="40"/>
      <c r="G22" s="40"/>
      <c r="H22" s="40"/>
      <c r="I22" s="40"/>
      <c r="J22" s="40"/>
      <c r="K22" s="40"/>
      <c r="L22" s="41">
        <f t="shared" si="3"/>
        <v>0</v>
      </c>
      <c r="M22" s="53">
        <f t="shared" si="4"/>
      </c>
      <c r="N22" s="201"/>
    </row>
    <row r="23" spans="1:14" ht="13.5" thickBot="1">
      <c r="A23" s="43"/>
      <c r="B23" s="26"/>
      <c r="C23" s="44"/>
      <c r="D23" s="44"/>
      <c r="E23" s="44"/>
      <c r="F23" s="44"/>
      <c r="G23" s="44"/>
      <c r="H23" s="44"/>
      <c r="I23" s="44"/>
      <c r="J23" s="44"/>
      <c r="K23" s="44"/>
      <c r="L23" s="41">
        <f t="shared" si="3"/>
        <v>0</v>
      </c>
      <c r="M23" s="54">
        <f t="shared" si="4"/>
      </c>
      <c r="N23" s="201"/>
    </row>
    <row r="24" spans="1:14" ht="13.5" thickBot="1">
      <c r="A24" s="45" t="s">
        <v>63</v>
      </c>
      <c r="B24" s="28">
        <f aca="true" t="shared" si="5" ref="B24:L24">SUM(B18:B23)</f>
        <v>9606</v>
      </c>
      <c r="C24" s="28">
        <f t="shared" si="5"/>
        <v>9117</v>
      </c>
      <c r="D24" s="28">
        <f t="shared" si="5"/>
        <v>0</v>
      </c>
      <c r="E24" s="28">
        <f t="shared" si="5"/>
        <v>0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9117</v>
      </c>
      <c r="L24" s="28">
        <f t="shared" si="5"/>
        <v>9117</v>
      </c>
      <c r="M24" s="29">
        <f t="shared" si="4"/>
        <v>100</v>
      </c>
      <c r="N24" s="201"/>
    </row>
    <row r="25" spans="1:14" ht="12.75">
      <c r="A25" s="198" t="s">
        <v>118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201"/>
    </row>
    <row r="26" spans="1:14" ht="5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201"/>
    </row>
    <row r="27" spans="1:14" ht="15.75">
      <c r="A27" s="214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01"/>
    </row>
    <row r="28" spans="1:14" ht="12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95" t="s">
        <v>39</v>
      </c>
      <c r="M28" s="195"/>
      <c r="N28" s="201"/>
    </row>
    <row r="29" spans="1:14" ht="21.75" thickBot="1">
      <c r="A29" s="208" t="s">
        <v>80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47" t="s">
        <v>367</v>
      </c>
      <c r="L29" s="47" t="s">
        <v>366</v>
      </c>
      <c r="M29" s="47" t="s">
        <v>123</v>
      </c>
      <c r="N29" s="201"/>
    </row>
    <row r="30" spans="1:14" ht="12.75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48"/>
      <c r="L30" s="49"/>
      <c r="M30" s="49"/>
      <c r="N30" s="201"/>
    </row>
    <row r="31" spans="1:14" ht="13.5" thickBot="1">
      <c r="A31" s="204"/>
      <c r="B31" s="205"/>
      <c r="C31" s="205"/>
      <c r="D31" s="205"/>
      <c r="E31" s="205"/>
      <c r="F31" s="205"/>
      <c r="G31" s="205"/>
      <c r="H31" s="205"/>
      <c r="I31" s="205"/>
      <c r="J31" s="205"/>
      <c r="K31" s="50"/>
      <c r="L31" s="44"/>
      <c r="M31" s="44"/>
      <c r="N31" s="201"/>
    </row>
    <row r="32" spans="1:14" ht="13.5" thickBot="1">
      <c r="A32" s="215" t="s">
        <v>36</v>
      </c>
      <c r="B32" s="216"/>
      <c r="C32" s="216"/>
      <c r="D32" s="216"/>
      <c r="E32" s="216"/>
      <c r="F32" s="216"/>
      <c r="G32" s="216"/>
      <c r="H32" s="216"/>
      <c r="I32" s="216"/>
      <c r="J32" s="216"/>
      <c r="K32" s="51">
        <f>SUM(K30:K31)</f>
        <v>0</v>
      </c>
      <c r="L32" s="51">
        <f>SUM(L30:L31)</f>
        <v>0</v>
      </c>
      <c r="M32" s="51">
        <f>SUM(M30:M31)</f>
        <v>0</v>
      </c>
      <c r="N32" s="201"/>
    </row>
    <row r="33" ht="12.75">
      <c r="N33" s="201"/>
    </row>
    <row r="48" ht="12.75">
      <c r="A48" s="4"/>
    </row>
  </sheetData>
  <sheetProtection sheet="1" objects="1" scenarios="1"/>
  <mergeCells count="21">
    <mergeCell ref="A32:J32"/>
    <mergeCell ref="B4:B5"/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F6:G6"/>
    <mergeCell ref="L28:M28"/>
    <mergeCell ref="L2:M2"/>
    <mergeCell ref="C4:C5"/>
    <mergeCell ref="D6:E6"/>
    <mergeCell ref="A1:C1"/>
    <mergeCell ref="D1:M1"/>
    <mergeCell ref="A25:M25"/>
    <mergeCell ref="B6:C6"/>
    <mergeCell ref="B3:I3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C86">
      <selection activeCell="E141" sqref="E141"/>
    </sheetView>
  </sheetViews>
  <sheetFormatPr defaultColWidth="9.00390625" defaultRowHeight="12.75"/>
  <cols>
    <col min="1" max="1" width="9.00390625" style="140" customWidth="1"/>
    <col min="2" max="2" width="64.875" style="140" customWidth="1"/>
    <col min="3" max="3" width="17.375" style="140" customWidth="1"/>
    <col min="4" max="5" width="17.375" style="141" customWidth="1"/>
    <col min="6" max="16384" width="9.375" style="150" customWidth="1"/>
  </cols>
  <sheetData>
    <row r="1" spans="1:5" ht="15.75" customHeight="1">
      <c r="A1" s="225" t="s">
        <v>1</v>
      </c>
      <c r="B1" s="225"/>
      <c r="C1" s="225"/>
      <c r="D1" s="225"/>
      <c r="E1" s="225"/>
    </row>
    <row r="2" spans="1:5" ht="15.75" customHeight="1" thickBot="1">
      <c r="A2" s="7" t="s">
        <v>92</v>
      </c>
      <c r="B2" s="7"/>
      <c r="C2" s="7"/>
      <c r="D2" s="139"/>
      <c r="E2" s="139" t="s">
        <v>114</v>
      </c>
    </row>
    <row r="3" spans="1:5" ht="15.75" customHeight="1">
      <c r="A3" s="217" t="s">
        <v>40</v>
      </c>
      <c r="B3" s="219" t="s">
        <v>3</v>
      </c>
      <c r="C3" s="223" t="str">
        <f>+CONCATENATE(LEFT(ÖSSZEFÜGGÉSEK!A4,4)-1,". évi tény")</f>
        <v>2013. évi tény</v>
      </c>
      <c r="D3" s="221" t="str">
        <f>+CONCATENATE(LEFT(ÖSSZEFÜGGÉSEK!A4,4),". évi")</f>
        <v>2014. évi</v>
      </c>
      <c r="E3" s="222"/>
    </row>
    <row r="4" spans="1:5" ht="37.5" customHeight="1" thickBot="1">
      <c r="A4" s="218"/>
      <c r="B4" s="220"/>
      <c r="C4" s="224"/>
      <c r="D4" s="9" t="s">
        <v>122</v>
      </c>
      <c r="E4" s="10" t="s">
        <v>123</v>
      </c>
    </row>
    <row r="5" spans="1:5" s="151" customFormat="1" ht="12" customHeight="1" thickBot="1">
      <c r="A5" s="127" t="s">
        <v>265</v>
      </c>
      <c r="B5" s="128" t="s">
        <v>266</v>
      </c>
      <c r="C5" s="128" t="s">
        <v>267</v>
      </c>
      <c r="D5" s="128" t="s">
        <v>269</v>
      </c>
      <c r="E5" s="129" t="s">
        <v>307</v>
      </c>
    </row>
    <row r="6" spans="1:5" s="152" customFormat="1" ht="12" customHeight="1" thickBot="1">
      <c r="A6" s="123" t="s">
        <v>4</v>
      </c>
      <c r="B6" s="179" t="s">
        <v>153</v>
      </c>
      <c r="C6" s="143">
        <f>+C7+C8+C9+C10+C11+C12</f>
        <v>185356</v>
      </c>
      <c r="D6" s="143">
        <f>+D7+D8+D9+D10+D11+D12</f>
        <v>181870</v>
      </c>
      <c r="E6" s="131">
        <f>+E7+E8+E9+E10+E11+E12</f>
        <v>168820</v>
      </c>
    </row>
    <row r="7" spans="1:5" s="152" customFormat="1" ht="12" customHeight="1">
      <c r="A7" s="119" t="s">
        <v>52</v>
      </c>
      <c r="B7" s="180" t="s">
        <v>154</v>
      </c>
      <c r="C7" s="145">
        <v>48417</v>
      </c>
      <c r="D7" s="145">
        <v>73546</v>
      </c>
      <c r="E7" s="133">
        <v>73546</v>
      </c>
    </row>
    <row r="8" spans="1:5" s="152" customFormat="1" ht="12" customHeight="1">
      <c r="A8" s="118" t="s">
        <v>53</v>
      </c>
      <c r="B8" s="181" t="s">
        <v>155</v>
      </c>
      <c r="C8" s="144">
        <v>21800</v>
      </c>
      <c r="D8" s="144">
        <v>22990</v>
      </c>
      <c r="E8" s="132">
        <v>22990</v>
      </c>
    </row>
    <row r="9" spans="1:5" s="152" customFormat="1" ht="12" customHeight="1">
      <c r="A9" s="118" t="s">
        <v>54</v>
      </c>
      <c r="B9" s="181" t="s">
        <v>156</v>
      </c>
      <c r="C9" s="144">
        <v>70535</v>
      </c>
      <c r="D9" s="144">
        <v>56459</v>
      </c>
      <c r="E9" s="132">
        <v>56459</v>
      </c>
    </row>
    <row r="10" spans="1:5" s="152" customFormat="1" ht="12" customHeight="1">
      <c r="A10" s="118" t="s">
        <v>55</v>
      </c>
      <c r="B10" s="181" t="s">
        <v>157</v>
      </c>
      <c r="C10" s="144">
        <v>2979</v>
      </c>
      <c r="D10" s="144">
        <v>2948</v>
      </c>
      <c r="E10" s="132">
        <v>2948</v>
      </c>
    </row>
    <row r="11" spans="1:5" s="152" customFormat="1" ht="12" customHeight="1">
      <c r="A11" s="118" t="s">
        <v>88</v>
      </c>
      <c r="B11" s="181" t="s">
        <v>158</v>
      </c>
      <c r="C11" s="177">
        <v>7220</v>
      </c>
      <c r="D11" s="144">
        <v>758</v>
      </c>
      <c r="E11" s="132">
        <v>758</v>
      </c>
    </row>
    <row r="12" spans="1:5" s="152" customFormat="1" ht="12" customHeight="1" thickBot="1">
      <c r="A12" s="120" t="s">
        <v>56</v>
      </c>
      <c r="B12" s="182" t="s">
        <v>159</v>
      </c>
      <c r="C12" s="178">
        <v>34405</v>
      </c>
      <c r="D12" s="146">
        <v>25169</v>
      </c>
      <c r="E12" s="134">
        <v>12119</v>
      </c>
    </row>
    <row r="13" spans="1:5" s="152" customFormat="1" ht="12" customHeight="1" thickBot="1">
      <c r="A13" s="123" t="s">
        <v>5</v>
      </c>
      <c r="B13" s="183" t="s">
        <v>160</v>
      </c>
      <c r="C13" s="143">
        <f>+C14+C15+C16+C17+C18</f>
        <v>52072</v>
      </c>
      <c r="D13" s="143">
        <f>+D14+D15+D16+D17+D18</f>
        <v>59372</v>
      </c>
      <c r="E13" s="131">
        <f>+E14+E15+E16+E17+E18</f>
        <v>71653</v>
      </c>
    </row>
    <row r="14" spans="1:5" s="152" customFormat="1" ht="12" customHeight="1">
      <c r="A14" s="119" t="s">
        <v>58</v>
      </c>
      <c r="B14" s="180" t="s">
        <v>161</v>
      </c>
      <c r="C14" s="145">
        <v>266</v>
      </c>
      <c r="D14" s="145"/>
      <c r="E14" s="133"/>
    </row>
    <row r="15" spans="1:5" s="152" customFormat="1" ht="12" customHeight="1">
      <c r="A15" s="118" t="s">
        <v>59</v>
      </c>
      <c r="B15" s="181" t="s">
        <v>162</v>
      </c>
      <c r="C15" s="144"/>
      <c r="D15" s="144"/>
      <c r="E15" s="132"/>
    </row>
    <row r="16" spans="1:5" s="152" customFormat="1" ht="12" customHeight="1">
      <c r="A16" s="118" t="s">
        <v>60</v>
      </c>
      <c r="B16" s="181" t="s">
        <v>163</v>
      </c>
      <c r="C16" s="144">
        <v>161</v>
      </c>
      <c r="D16" s="144"/>
      <c r="E16" s="132"/>
    </row>
    <row r="17" spans="1:5" s="152" customFormat="1" ht="12" customHeight="1">
      <c r="A17" s="118" t="s">
        <v>61</v>
      </c>
      <c r="B17" s="181" t="s">
        <v>164</v>
      </c>
      <c r="C17" s="144"/>
      <c r="D17" s="144"/>
      <c r="E17" s="132"/>
    </row>
    <row r="18" spans="1:5" s="152" customFormat="1" ht="12" customHeight="1">
      <c r="A18" s="118" t="s">
        <v>62</v>
      </c>
      <c r="B18" s="181" t="s">
        <v>165</v>
      </c>
      <c r="C18" s="144">
        <v>51645</v>
      </c>
      <c r="D18" s="144">
        <v>59372</v>
      </c>
      <c r="E18" s="132">
        <v>71653</v>
      </c>
    </row>
    <row r="19" spans="1:5" s="152" customFormat="1" ht="12" customHeight="1" thickBot="1">
      <c r="A19" s="120" t="s">
        <v>69</v>
      </c>
      <c r="B19" s="182" t="s">
        <v>166</v>
      </c>
      <c r="C19" s="146"/>
      <c r="D19" s="146">
        <v>10151</v>
      </c>
      <c r="E19" s="134">
        <v>17422</v>
      </c>
    </row>
    <row r="20" spans="1:5" s="152" customFormat="1" ht="12" customHeight="1" thickBot="1">
      <c r="A20" s="123" t="s">
        <v>6</v>
      </c>
      <c r="B20" s="179" t="s">
        <v>167</v>
      </c>
      <c r="C20" s="143">
        <f>+C21+C22+C23+C24+C25</f>
        <v>0</v>
      </c>
      <c r="D20" s="143">
        <f>+D21+D22+D23+D24+D25</f>
        <v>9226</v>
      </c>
      <c r="E20" s="131">
        <f>+E21+E22+E23+E24+E25</f>
        <v>9217</v>
      </c>
    </row>
    <row r="21" spans="1:5" s="152" customFormat="1" ht="12" customHeight="1">
      <c r="A21" s="119" t="s">
        <v>41</v>
      </c>
      <c r="B21" s="180" t="s">
        <v>168</v>
      </c>
      <c r="C21" s="145"/>
      <c r="D21" s="145">
        <v>100</v>
      </c>
      <c r="E21" s="133">
        <v>100</v>
      </c>
    </row>
    <row r="22" spans="1:5" s="152" customFormat="1" ht="12" customHeight="1">
      <c r="A22" s="118" t="s">
        <v>42</v>
      </c>
      <c r="B22" s="181" t="s">
        <v>169</v>
      </c>
      <c r="C22" s="144"/>
      <c r="D22" s="144"/>
      <c r="E22" s="132"/>
    </row>
    <row r="23" spans="1:5" s="152" customFormat="1" ht="12" customHeight="1">
      <c r="A23" s="118" t="s">
        <v>43</v>
      </c>
      <c r="B23" s="181" t="s">
        <v>170</v>
      </c>
      <c r="C23" s="144"/>
      <c r="D23" s="144"/>
      <c r="E23" s="132"/>
    </row>
    <row r="24" spans="1:5" s="152" customFormat="1" ht="12" customHeight="1">
      <c r="A24" s="118" t="s">
        <v>44</v>
      </c>
      <c r="B24" s="181" t="s">
        <v>171</v>
      </c>
      <c r="C24" s="144"/>
      <c r="D24" s="144"/>
      <c r="E24" s="132"/>
    </row>
    <row r="25" spans="1:5" s="152" customFormat="1" ht="12" customHeight="1">
      <c r="A25" s="118" t="s">
        <v>94</v>
      </c>
      <c r="B25" s="181" t="s">
        <v>172</v>
      </c>
      <c r="C25" s="144"/>
      <c r="D25" s="144">
        <v>9126</v>
      </c>
      <c r="E25" s="132">
        <v>9117</v>
      </c>
    </row>
    <row r="26" spans="1:5" s="152" customFormat="1" ht="12" customHeight="1" thickBot="1">
      <c r="A26" s="120" t="s">
        <v>95</v>
      </c>
      <c r="B26" s="182" t="s">
        <v>173</v>
      </c>
      <c r="C26" s="146"/>
      <c r="D26" s="146">
        <v>9126</v>
      </c>
      <c r="E26" s="134">
        <v>9117</v>
      </c>
    </row>
    <row r="27" spans="1:5" s="152" customFormat="1" ht="12" customHeight="1" thickBot="1">
      <c r="A27" s="123" t="s">
        <v>96</v>
      </c>
      <c r="B27" s="179" t="s">
        <v>174</v>
      </c>
      <c r="C27" s="149">
        <f>+C28+C31+C32+C33</f>
        <v>55004</v>
      </c>
      <c r="D27" s="149">
        <f>+D28+D31+D32+D33</f>
        <v>46820</v>
      </c>
      <c r="E27" s="156">
        <f>+E28+E31+E32+E33</f>
        <v>49356</v>
      </c>
    </row>
    <row r="28" spans="1:5" s="152" customFormat="1" ht="12" customHeight="1">
      <c r="A28" s="119" t="s">
        <v>175</v>
      </c>
      <c r="B28" s="180" t="s">
        <v>176</v>
      </c>
      <c r="C28" s="158">
        <f>+C29+C30</f>
        <v>47671</v>
      </c>
      <c r="D28" s="158">
        <f>+D29+D30</f>
        <v>40150</v>
      </c>
      <c r="E28" s="157">
        <f>+E29+E30</f>
        <v>42369</v>
      </c>
    </row>
    <row r="29" spans="1:5" s="152" customFormat="1" ht="12" customHeight="1">
      <c r="A29" s="118" t="s">
        <v>177</v>
      </c>
      <c r="B29" s="181" t="s">
        <v>178</v>
      </c>
      <c r="C29" s="144">
        <v>47671</v>
      </c>
      <c r="D29" s="144">
        <v>8500</v>
      </c>
      <c r="E29" s="132">
        <v>8930</v>
      </c>
    </row>
    <row r="30" spans="1:5" s="152" customFormat="1" ht="12" customHeight="1">
      <c r="A30" s="118" t="s">
        <v>179</v>
      </c>
      <c r="B30" s="181" t="s">
        <v>180</v>
      </c>
      <c r="C30" s="144"/>
      <c r="D30" s="144">
        <v>31650</v>
      </c>
      <c r="E30" s="132">
        <v>33439</v>
      </c>
    </row>
    <row r="31" spans="1:5" s="152" customFormat="1" ht="12" customHeight="1">
      <c r="A31" s="118" t="s">
        <v>181</v>
      </c>
      <c r="B31" s="181" t="s">
        <v>182</v>
      </c>
      <c r="C31" s="144">
        <v>6420</v>
      </c>
      <c r="D31" s="144">
        <v>5500</v>
      </c>
      <c r="E31" s="132">
        <v>5431</v>
      </c>
    </row>
    <row r="32" spans="1:5" s="152" customFormat="1" ht="12" customHeight="1">
      <c r="A32" s="118" t="s">
        <v>183</v>
      </c>
      <c r="B32" s="181" t="s">
        <v>184</v>
      </c>
      <c r="C32" s="144">
        <v>188</v>
      </c>
      <c r="D32" s="144">
        <v>120</v>
      </c>
      <c r="E32" s="132">
        <v>145</v>
      </c>
    </row>
    <row r="33" spans="1:5" s="152" customFormat="1" ht="12" customHeight="1" thickBot="1">
      <c r="A33" s="120" t="s">
        <v>185</v>
      </c>
      <c r="B33" s="182" t="s">
        <v>186</v>
      </c>
      <c r="C33" s="146">
        <v>725</v>
      </c>
      <c r="D33" s="146">
        <v>1050</v>
      </c>
      <c r="E33" s="134">
        <v>1411</v>
      </c>
    </row>
    <row r="34" spans="1:5" s="152" customFormat="1" ht="12" customHeight="1" thickBot="1">
      <c r="A34" s="123" t="s">
        <v>8</v>
      </c>
      <c r="B34" s="179" t="s">
        <v>187</v>
      </c>
      <c r="C34" s="143">
        <f>SUM(C35:C44)</f>
        <v>32795</v>
      </c>
      <c r="D34" s="143">
        <f>SUM(D35:D44)</f>
        <v>33442</v>
      </c>
      <c r="E34" s="131">
        <f>SUM(E35:E44)</f>
        <v>38271</v>
      </c>
    </row>
    <row r="35" spans="1:5" s="152" customFormat="1" ht="12" customHeight="1">
      <c r="A35" s="119" t="s">
        <v>45</v>
      </c>
      <c r="B35" s="180" t="s">
        <v>188</v>
      </c>
      <c r="C35" s="145">
        <v>519</v>
      </c>
      <c r="D35" s="145">
        <v>750</v>
      </c>
      <c r="E35" s="133">
        <v>742</v>
      </c>
    </row>
    <row r="36" spans="1:5" s="152" customFormat="1" ht="12" customHeight="1">
      <c r="A36" s="118" t="s">
        <v>46</v>
      </c>
      <c r="B36" s="181" t="s">
        <v>189</v>
      </c>
      <c r="C36" s="144">
        <v>1220</v>
      </c>
      <c r="D36" s="144">
        <v>406</v>
      </c>
      <c r="E36" s="132">
        <v>1520</v>
      </c>
    </row>
    <row r="37" spans="1:5" s="152" customFormat="1" ht="12" customHeight="1">
      <c r="A37" s="118" t="s">
        <v>47</v>
      </c>
      <c r="B37" s="181" t="s">
        <v>190</v>
      </c>
      <c r="C37" s="144">
        <v>37</v>
      </c>
      <c r="D37" s="144"/>
      <c r="E37" s="132"/>
    </row>
    <row r="38" spans="1:5" s="152" customFormat="1" ht="12" customHeight="1">
      <c r="A38" s="118" t="s">
        <v>97</v>
      </c>
      <c r="B38" s="181" t="s">
        <v>191</v>
      </c>
      <c r="C38" s="144">
        <v>2910</v>
      </c>
      <c r="D38" s="144">
        <v>3800</v>
      </c>
      <c r="E38" s="132">
        <v>6295</v>
      </c>
    </row>
    <row r="39" spans="1:5" s="152" customFormat="1" ht="12" customHeight="1">
      <c r="A39" s="118" t="s">
        <v>98</v>
      </c>
      <c r="B39" s="181" t="s">
        <v>192</v>
      </c>
      <c r="C39" s="144">
        <v>19439</v>
      </c>
      <c r="D39" s="144">
        <v>21492</v>
      </c>
      <c r="E39" s="132">
        <v>21816</v>
      </c>
    </row>
    <row r="40" spans="1:5" s="152" customFormat="1" ht="12" customHeight="1">
      <c r="A40" s="118" t="s">
        <v>99</v>
      </c>
      <c r="B40" s="181" t="s">
        <v>193</v>
      </c>
      <c r="C40" s="144">
        <v>6068</v>
      </c>
      <c r="D40" s="144">
        <v>6114</v>
      </c>
      <c r="E40" s="132">
        <v>7058</v>
      </c>
    </row>
    <row r="41" spans="1:5" s="152" customFormat="1" ht="12" customHeight="1">
      <c r="A41" s="118" t="s">
        <v>100</v>
      </c>
      <c r="B41" s="181" t="s">
        <v>194</v>
      </c>
      <c r="C41" s="144"/>
      <c r="D41" s="144"/>
      <c r="E41" s="132"/>
    </row>
    <row r="42" spans="1:5" s="152" customFormat="1" ht="12" customHeight="1">
      <c r="A42" s="118" t="s">
        <v>101</v>
      </c>
      <c r="B42" s="181" t="s">
        <v>195</v>
      </c>
      <c r="C42" s="144">
        <v>474</v>
      </c>
      <c r="D42" s="144">
        <v>330</v>
      </c>
      <c r="E42" s="132">
        <v>338</v>
      </c>
    </row>
    <row r="43" spans="1:5" s="152" customFormat="1" ht="12" customHeight="1">
      <c r="A43" s="118" t="s">
        <v>196</v>
      </c>
      <c r="B43" s="181" t="s">
        <v>197</v>
      </c>
      <c r="C43" s="147"/>
      <c r="D43" s="147"/>
      <c r="E43" s="135"/>
    </row>
    <row r="44" spans="1:5" s="152" customFormat="1" ht="12" customHeight="1" thickBot="1">
      <c r="A44" s="120" t="s">
        <v>198</v>
      </c>
      <c r="B44" s="182" t="s">
        <v>199</v>
      </c>
      <c r="C44" s="148">
        <v>2128</v>
      </c>
      <c r="D44" s="148">
        <v>550</v>
      </c>
      <c r="E44" s="136">
        <v>502</v>
      </c>
    </row>
    <row r="45" spans="1:5" s="152" customFormat="1" ht="12" customHeight="1" thickBot="1">
      <c r="A45" s="123" t="s">
        <v>9</v>
      </c>
      <c r="B45" s="179" t="s">
        <v>200</v>
      </c>
      <c r="C45" s="143">
        <f>SUM(C46:C50)</f>
        <v>2297</v>
      </c>
      <c r="D45" s="143">
        <f>SUM(D46:D50)</f>
        <v>2055</v>
      </c>
      <c r="E45" s="131">
        <f>SUM(E46:E50)</f>
        <v>0</v>
      </c>
    </row>
    <row r="46" spans="1:5" s="152" customFormat="1" ht="12" customHeight="1">
      <c r="A46" s="119" t="s">
        <v>48</v>
      </c>
      <c r="B46" s="180" t="s">
        <v>201</v>
      </c>
      <c r="C46" s="160"/>
      <c r="D46" s="160"/>
      <c r="E46" s="137"/>
    </row>
    <row r="47" spans="1:5" s="152" customFormat="1" ht="12" customHeight="1">
      <c r="A47" s="118" t="s">
        <v>49</v>
      </c>
      <c r="B47" s="181" t="s">
        <v>202</v>
      </c>
      <c r="C47" s="147"/>
      <c r="D47" s="147"/>
      <c r="E47" s="135"/>
    </row>
    <row r="48" spans="1:5" s="152" customFormat="1" ht="12" customHeight="1">
      <c r="A48" s="118" t="s">
        <v>203</v>
      </c>
      <c r="B48" s="181" t="s">
        <v>204</v>
      </c>
      <c r="C48" s="147">
        <v>2297</v>
      </c>
      <c r="D48" s="147">
        <v>2055</v>
      </c>
      <c r="E48" s="135"/>
    </row>
    <row r="49" spans="1:5" s="152" customFormat="1" ht="12" customHeight="1">
      <c r="A49" s="118" t="s">
        <v>205</v>
      </c>
      <c r="B49" s="181" t="s">
        <v>206</v>
      </c>
      <c r="C49" s="147"/>
      <c r="D49" s="147"/>
      <c r="E49" s="135"/>
    </row>
    <row r="50" spans="1:5" s="152" customFormat="1" ht="12" customHeight="1" thickBot="1">
      <c r="A50" s="120" t="s">
        <v>207</v>
      </c>
      <c r="B50" s="182" t="s">
        <v>208</v>
      </c>
      <c r="C50" s="148"/>
      <c r="D50" s="148"/>
      <c r="E50" s="136"/>
    </row>
    <row r="51" spans="1:5" s="152" customFormat="1" ht="13.5" thickBot="1">
      <c r="A51" s="123" t="s">
        <v>102</v>
      </c>
      <c r="B51" s="179" t="s">
        <v>209</v>
      </c>
      <c r="C51" s="143">
        <f>SUM(C52:C54)</f>
        <v>341</v>
      </c>
      <c r="D51" s="143">
        <f>SUM(D52:D54)</f>
        <v>415</v>
      </c>
      <c r="E51" s="131">
        <f>SUM(E52:E54)</f>
        <v>358</v>
      </c>
    </row>
    <row r="52" spans="1:5" s="152" customFormat="1" ht="12.75">
      <c r="A52" s="119" t="s">
        <v>50</v>
      </c>
      <c r="B52" s="180" t="s">
        <v>210</v>
      </c>
      <c r="C52" s="145"/>
      <c r="D52" s="145"/>
      <c r="E52" s="133"/>
    </row>
    <row r="53" spans="1:5" s="152" customFormat="1" ht="14.25" customHeight="1">
      <c r="A53" s="118" t="s">
        <v>51</v>
      </c>
      <c r="B53" s="181" t="s">
        <v>354</v>
      </c>
      <c r="C53" s="144"/>
      <c r="D53" s="144">
        <v>115</v>
      </c>
      <c r="E53" s="132">
        <v>58</v>
      </c>
    </row>
    <row r="54" spans="1:5" s="152" customFormat="1" ht="12.75">
      <c r="A54" s="118" t="s">
        <v>211</v>
      </c>
      <c r="B54" s="181" t="s">
        <v>212</v>
      </c>
      <c r="C54" s="144">
        <v>341</v>
      </c>
      <c r="D54" s="144">
        <v>300</v>
      </c>
      <c r="E54" s="132">
        <v>300</v>
      </c>
    </row>
    <row r="55" spans="1:5" s="152" customFormat="1" ht="13.5" thickBot="1">
      <c r="A55" s="120" t="s">
        <v>213</v>
      </c>
      <c r="B55" s="182" t="s">
        <v>214</v>
      </c>
      <c r="C55" s="146"/>
      <c r="D55" s="146"/>
      <c r="E55" s="134"/>
    </row>
    <row r="56" spans="1:5" s="152" customFormat="1" ht="13.5" thickBot="1">
      <c r="A56" s="123" t="s">
        <v>11</v>
      </c>
      <c r="B56" s="183" t="s">
        <v>215</v>
      </c>
      <c r="C56" s="143">
        <f>SUM(C57:C59)</f>
        <v>0</v>
      </c>
      <c r="D56" s="143">
        <f>SUM(D57:D59)</f>
        <v>0</v>
      </c>
      <c r="E56" s="131">
        <f>SUM(E57:E59)</f>
        <v>0</v>
      </c>
    </row>
    <row r="57" spans="1:5" s="152" customFormat="1" ht="12.75">
      <c r="A57" s="118" t="s">
        <v>103</v>
      </c>
      <c r="B57" s="180" t="s">
        <v>216</v>
      </c>
      <c r="C57" s="147"/>
      <c r="D57" s="147"/>
      <c r="E57" s="135"/>
    </row>
    <row r="58" spans="1:5" s="152" customFormat="1" ht="12.75" customHeight="1">
      <c r="A58" s="118" t="s">
        <v>104</v>
      </c>
      <c r="B58" s="181" t="s">
        <v>355</v>
      </c>
      <c r="C58" s="147"/>
      <c r="D58" s="147"/>
      <c r="E58" s="135"/>
    </row>
    <row r="59" spans="1:5" s="152" customFormat="1" ht="12.75">
      <c r="A59" s="118" t="s">
        <v>115</v>
      </c>
      <c r="B59" s="181" t="s">
        <v>217</v>
      </c>
      <c r="C59" s="147"/>
      <c r="D59" s="147"/>
      <c r="E59" s="135"/>
    </row>
    <row r="60" spans="1:5" s="152" customFormat="1" ht="13.5" thickBot="1">
      <c r="A60" s="118" t="s">
        <v>218</v>
      </c>
      <c r="B60" s="182" t="s">
        <v>219</v>
      </c>
      <c r="C60" s="147"/>
      <c r="D60" s="147"/>
      <c r="E60" s="135"/>
    </row>
    <row r="61" spans="1:5" s="152" customFormat="1" ht="13.5" thickBot="1">
      <c r="A61" s="123" t="s">
        <v>12</v>
      </c>
      <c r="B61" s="179" t="s">
        <v>220</v>
      </c>
      <c r="C61" s="149">
        <f>+C6+C13+C20+C27+C34+C45+C51+C56</f>
        <v>327865</v>
      </c>
      <c r="D61" s="149">
        <f>+D6+D13+D20+D27+D34+D45+D51+D56</f>
        <v>333200</v>
      </c>
      <c r="E61" s="156">
        <f>+E6+E13+E20+E27+E34+E45+E51+E56</f>
        <v>337675</v>
      </c>
    </row>
    <row r="62" spans="1:5" s="152" customFormat="1" ht="13.5" thickBot="1">
      <c r="A62" s="161" t="s">
        <v>221</v>
      </c>
      <c r="B62" s="183" t="s">
        <v>368</v>
      </c>
      <c r="C62" s="143">
        <f>SUM(C63:C65)</f>
        <v>0</v>
      </c>
      <c r="D62" s="143">
        <f>SUM(D63:D65)</f>
        <v>0</v>
      </c>
      <c r="E62" s="131">
        <f>SUM(E63:E65)</f>
        <v>0</v>
      </c>
    </row>
    <row r="63" spans="1:5" s="152" customFormat="1" ht="12.75">
      <c r="A63" s="118" t="s">
        <v>222</v>
      </c>
      <c r="B63" s="180" t="s">
        <v>223</v>
      </c>
      <c r="C63" s="147"/>
      <c r="D63" s="147"/>
      <c r="E63" s="135"/>
    </row>
    <row r="64" spans="1:5" s="152" customFormat="1" ht="12.75">
      <c r="A64" s="118" t="s">
        <v>224</v>
      </c>
      <c r="B64" s="181" t="s">
        <v>225</v>
      </c>
      <c r="C64" s="147"/>
      <c r="D64" s="147"/>
      <c r="E64" s="135"/>
    </row>
    <row r="65" spans="1:5" s="152" customFormat="1" ht="13.5" thickBot="1">
      <c r="A65" s="118" t="s">
        <v>226</v>
      </c>
      <c r="B65" s="110" t="s">
        <v>270</v>
      </c>
      <c r="C65" s="147"/>
      <c r="D65" s="147"/>
      <c r="E65" s="135"/>
    </row>
    <row r="66" spans="1:5" s="152" customFormat="1" ht="13.5" thickBot="1">
      <c r="A66" s="161" t="s">
        <v>227</v>
      </c>
      <c r="B66" s="183" t="s">
        <v>228</v>
      </c>
      <c r="C66" s="143">
        <f>SUM(C67:C70)</f>
        <v>0</v>
      </c>
      <c r="D66" s="143">
        <f>SUM(D67:D70)</f>
        <v>0</v>
      </c>
      <c r="E66" s="131">
        <f>SUM(E67:E70)</f>
        <v>0</v>
      </c>
    </row>
    <row r="67" spans="1:5" s="152" customFormat="1" ht="12.75">
      <c r="A67" s="118" t="s">
        <v>89</v>
      </c>
      <c r="B67" s="180" t="s">
        <v>229</v>
      </c>
      <c r="C67" s="147"/>
      <c r="D67" s="147"/>
      <c r="E67" s="135"/>
    </row>
    <row r="68" spans="1:5" s="152" customFormat="1" ht="12.75">
      <c r="A68" s="118" t="s">
        <v>90</v>
      </c>
      <c r="B68" s="181" t="s">
        <v>230</v>
      </c>
      <c r="C68" s="147"/>
      <c r="D68" s="147"/>
      <c r="E68" s="135"/>
    </row>
    <row r="69" spans="1:5" s="152" customFormat="1" ht="12" customHeight="1">
      <c r="A69" s="118" t="s">
        <v>231</v>
      </c>
      <c r="B69" s="181" t="s">
        <v>232</v>
      </c>
      <c r="C69" s="147"/>
      <c r="D69" s="147"/>
      <c r="E69" s="135"/>
    </row>
    <row r="70" spans="1:5" s="152" customFormat="1" ht="12" customHeight="1" thickBot="1">
      <c r="A70" s="118" t="s">
        <v>233</v>
      </c>
      <c r="B70" s="182" t="s">
        <v>234</v>
      </c>
      <c r="C70" s="147"/>
      <c r="D70" s="147"/>
      <c r="E70" s="135"/>
    </row>
    <row r="71" spans="1:5" s="152" customFormat="1" ht="12" customHeight="1" thickBot="1">
      <c r="A71" s="161" t="s">
        <v>235</v>
      </c>
      <c r="B71" s="183" t="s">
        <v>236</v>
      </c>
      <c r="C71" s="143">
        <f>SUM(C72:C73)</f>
        <v>10574</v>
      </c>
      <c r="D71" s="143">
        <f>SUM(D72:D73)</f>
        <v>29087</v>
      </c>
      <c r="E71" s="131">
        <f>SUM(E72:E73)</f>
        <v>29087</v>
      </c>
    </row>
    <row r="72" spans="1:5" s="152" customFormat="1" ht="12" customHeight="1">
      <c r="A72" s="118" t="s">
        <v>237</v>
      </c>
      <c r="B72" s="180" t="s">
        <v>238</v>
      </c>
      <c r="C72" s="147">
        <v>10574</v>
      </c>
      <c r="D72" s="147">
        <v>29087</v>
      </c>
      <c r="E72" s="135">
        <v>29087</v>
      </c>
    </row>
    <row r="73" spans="1:5" s="152" customFormat="1" ht="12" customHeight="1" thickBot="1">
      <c r="A73" s="118" t="s">
        <v>239</v>
      </c>
      <c r="B73" s="182" t="s">
        <v>240</v>
      </c>
      <c r="C73" s="147"/>
      <c r="D73" s="147"/>
      <c r="E73" s="135"/>
    </row>
    <row r="74" spans="1:5" s="152" customFormat="1" ht="12" customHeight="1" thickBot="1">
      <c r="A74" s="161" t="s">
        <v>241</v>
      </c>
      <c r="B74" s="183" t="s">
        <v>242</v>
      </c>
      <c r="C74" s="143">
        <f>SUM(C75:C77)</f>
        <v>0</v>
      </c>
      <c r="D74" s="143">
        <f>SUM(D75:D77)</f>
        <v>6238</v>
      </c>
      <c r="E74" s="131">
        <f>SUM(E75:E77)</f>
        <v>4791</v>
      </c>
    </row>
    <row r="75" spans="1:5" s="152" customFormat="1" ht="12" customHeight="1">
      <c r="A75" s="118" t="s">
        <v>243</v>
      </c>
      <c r="B75" s="180" t="s">
        <v>244</v>
      </c>
      <c r="C75" s="147"/>
      <c r="D75" s="147">
        <v>6238</v>
      </c>
      <c r="E75" s="135">
        <v>4791</v>
      </c>
    </row>
    <row r="76" spans="1:5" s="152" customFormat="1" ht="12" customHeight="1">
      <c r="A76" s="118" t="s">
        <v>245</v>
      </c>
      <c r="B76" s="181" t="s">
        <v>246</v>
      </c>
      <c r="C76" s="147"/>
      <c r="D76" s="147"/>
      <c r="E76" s="135"/>
    </row>
    <row r="77" spans="1:5" s="152" customFormat="1" ht="12" customHeight="1" thickBot="1">
      <c r="A77" s="118" t="s">
        <v>247</v>
      </c>
      <c r="B77" s="182" t="s">
        <v>248</v>
      </c>
      <c r="C77" s="147"/>
      <c r="D77" s="147"/>
      <c r="E77" s="135"/>
    </row>
    <row r="78" spans="1:5" s="152" customFormat="1" ht="12" customHeight="1" thickBot="1">
      <c r="A78" s="161" t="s">
        <v>249</v>
      </c>
      <c r="B78" s="183" t="s">
        <v>250</v>
      </c>
      <c r="C78" s="143">
        <f>SUM(C79:C82)</f>
        <v>0</v>
      </c>
      <c r="D78" s="143">
        <f>SUM(D79:D82)</f>
        <v>0</v>
      </c>
      <c r="E78" s="131">
        <f>SUM(E79:E82)</f>
        <v>0</v>
      </c>
    </row>
    <row r="79" spans="1:5" s="152" customFormat="1" ht="12" customHeight="1">
      <c r="A79" s="175" t="s">
        <v>251</v>
      </c>
      <c r="B79" s="180" t="s">
        <v>252</v>
      </c>
      <c r="C79" s="147"/>
      <c r="D79" s="147"/>
      <c r="E79" s="135"/>
    </row>
    <row r="80" spans="1:5" s="152" customFormat="1" ht="12" customHeight="1">
      <c r="A80" s="176" t="s">
        <v>253</v>
      </c>
      <c r="B80" s="181" t="s">
        <v>254</v>
      </c>
      <c r="C80" s="147"/>
      <c r="D80" s="147"/>
      <c r="E80" s="135"/>
    </row>
    <row r="81" spans="1:5" s="152" customFormat="1" ht="12" customHeight="1">
      <c r="A81" s="176" t="s">
        <v>255</v>
      </c>
      <c r="B81" s="181" t="s">
        <v>256</v>
      </c>
      <c r="C81" s="147"/>
      <c r="D81" s="147"/>
      <c r="E81" s="135"/>
    </row>
    <row r="82" spans="1:5" s="152" customFormat="1" ht="12" customHeight="1" thickBot="1">
      <c r="A82" s="162" t="s">
        <v>257</v>
      </c>
      <c r="B82" s="182" t="s">
        <v>258</v>
      </c>
      <c r="C82" s="147"/>
      <c r="D82" s="147"/>
      <c r="E82" s="135"/>
    </row>
    <row r="83" spans="1:5" s="152" customFormat="1" ht="12" customHeight="1" thickBot="1">
      <c r="A83" s="161" t="s">
        <v>259</v>
      </c>
      <c r="B83" s="183" t="s">
        <v>260</v>
      </c>
      <c r="C83" s="164"/>
      <c r="D83" s="164"/>
      <c r="E83" s="165"/>
    </row>
    <row r="84" spans="1:5" s="152" customFormat="1" ht="13.5" customHeight="1" thickBot="1">
      <c r="A84" s="161" t="s">
        <v>261</v>
      </c>
      <c r="B84" s="108" t="s">
        <v>262</v>
      </c>
      <c r="C84" s="149">
        <f>+C62+C66+C71+C74+C78+C83</f>
        <v>10574</v>
      </c>
      <c r="D84" s="149">
        <f>+D62+D66+D71+D74+D78+D83</f>
        <v>35325</v>
      </c>
      <c r="E84" s="156">
        <f>+E62+E66+E71+E74+E78+E83</f>
        <v>33878</v>
      </c>
    </row>
    <row r="85" spans="1:5" s="152" customFormat="1" ht="12" customHeight="1" thickBot="1">
      <c r="A85" s="163" t="s">
        <v>263</v>
      </c>
      <c r="B85" s="111" t="s">
        <v>264</v>
      </c>
      <c r="C85" s="149">
        <f>+C61+C84</f>
        <v>338439</v>
      </c>
      <c r="D85" s="149">
        <f>+D61+D84</f>
        <v>368525</v>
      </c>
      <c r="E85" s="156">
        <f>+E61+E84</f>
        <v>371553</v>
      </c>
    </row>
    <row r="86" spans="1:5" ht="16.5" customHeight="1">
      <c r="A86" s="225" t="s">
        <v>33</v>
      </c>
      <c r="B86" s="225"/>
      <c r="C86" s="225"/>
      <c r="D86" s="225"/>
      <c r="E86" s="225"/>
    </row>
    <row r="87" spans="1:5" s="153" customFormat="1" ht="16.5" customHeight="1" thickBot="1">
      <c r="A87" s="8" t="s">
        <v>93</v>
      </c>
      <c r="B87" s="8"/>
      <c r="C87" s="8"/>
      <c r="D87" s="130"/>
      <c r="E87" s="130" t="s">
        <v>114</v>
      </c>
    </row>
    <row r="88" spans="1:5" s="153" customFormat="1" ht="16.5" customHeight="1">
      <c r="A88" s="217" t="s">
        <v>40</v>
      </c>
      <c r="B88" s="219" t="s">
        <v>117</v>
      </c>
      <c r="C88" s="223" t="str">
        <f>+C3</f>
        <v>2013. évi tény</v>
      </c>
      <c r="D88" s="221" t="str">
        <f>+D3</f>
        <v>2014. évi</v>
      </c>
      <c r="E88" s="222"/>
    </row>
    <row r="89" spans="1:5" ht="37.5" customHeight="1" thickBot="1">
      <c r="A89" s="218"/>
      <c r="B89" s="220"/>
      <c r="C89" s="224"/>
      <c r="D89" s="9" t="s">
        <v>122</v>
      </c>
      <c r="E89" s="10" t="s">
        <v>123</v>
      </c>
    </row>
    <row r="90" spans="1:5" s="151" customFormat="1" ht="12" customHeight="1" thickBot="1">
      <c r="A90" s="127" t="s">
        <v>265</v>
      </c>
      <c r="B90" s="128" t="s">
        <v>266</v>
      </c>
      <c r="C90" s="128" t="s">
        <v>267</v>
      </c>
      <c r="D90" s="128" t="s">
        <v>269</v>
      </c>
      <c r="E90" s="159" t="s">
        <v>307</v>
      </c>
    </row>
    <row r="91" spans="1:5" ht="12" customHeight="1" thickBot="1">
      <c r="A91" s="124" t="s">
        <v>4</v>
      </c>
      <c r="B91" s="126" t="s">
        <v>356</v>
      </c>
      <c r="C91" s="142">
        <f>SUM(C92:C96)</f>
        <v>291487</v>
      </c>
      <c r="D91" s="142">
        <f>+D92+D93+D94+D95+D96</f>
        <v>342616</v>
      </c>
      <c r="E91" s="116">
        <f>+E92+E93+E94+E95+E96</f>
        <v>329592</v>
      </c>
    </row>
    <row r="92" spans="1:5" ht="12" customHeight="1">
      <c r="A92" s="121" t="s">
        <v>52</v>
      </c>
      <c r="B92" s="184" t="s">
        <v>34</v>
      </c>
      <c r="C92" s="55">
        <v>102654</v>
      </c>
      <c r="D92" s="55">
        <v>124447</v>
      </c>
      <c r="E92" s="115">
        <v>124101</v>
      </c>
    </row>
    <row r="93" spans="1:5" ht="12" customHeight="1">
      <c r="A93" s="118" t="s">
        <v>53</v>
      </c>
      <c r="B93" s="185" t="s">
        <v>105</v>
      </c>
      <c r="C93" s="144">
        <v>22114</v>
      </c>
      <c r="D93" s="144">
        <v>28103</v>
      </c>
      <c r="E93" s="132">
        <v>27781</v>
      </c>
    </row>
    <row r="94" spans="1:5" ht="12" customHeight="1">
      <c r="A94" s="118" t="s">
        <v>54</v>
      </c>
      <c r="B94" s="185" t="s">
        <v>81</v>
      </c>
      <c r="C94" s="146">
        <v>94844</v>
      </c>
      <c r="D94" s="146">
        <v>115450</v>
      </c>
      <c r="E94" s="134">
        <v>106188</v>
      </c>
    </row>
    <row r="95" spans="1:5" ht="12" customHeight="1">
      <c r="A95" s="118" t="s">
        <v>55</v>
      </c>
      <c r="B95" s="186" t="s">
        <v>106</v>
      </c>
      <c r="C95" s="146">
        <v>57670</v>
      </c>
      <c r="D95" s="146">
        <v>58796</v>
      </c>
      <c r="E95" s="134">
        <v>55702</v>
      </c>
    </row>
    <row r="96" spans="1:5" ht="12" customHeight="1">
      <c r="A96" s="118" t="s">
        <v>64</v>
      </c>
      <c r="B96" s="187" t="s">
        <v>107</v>
      </c>
      <c r="C96" s="146">
        <v>14205</v>
      </c>
      <c r="D96" s="146">
        <v>15820</v>
      </c>
      <c r="E96" s="134">
        <v>15820</v>
      </c>
    </row>
    <row r="97" spans="1:5" ht="12" customHeight="1">
      <c r="A97" s="118" t="s">
        <v>56</v>
      </c>
      <c r="B97" s="185" t="s">
        <v>271</v>
      </c>
      <c r="C97" s="146"/>
      <c r="D97" s="146">
        <v>30</v>
      </c>
      <c r="E97" s="134">
        <v>30</v>
      </c>
    </row>
    <row r="98" spans="1:5" ht="12" customHeight="1">
      <c r="A98" s="118" t="s">
        <v>57</v>
      </c>
      <c r="B98" s="188" t="s">
        <v>272</v>
      </c>
      <c r="C98" s="146"/>
      <c r="D98" s="146"/>
      <c r="E98" s="134"/>
    </row>
    <row r="99" spans="1:5" ht="12" customHeight="1">
      <c r="A99" s="118" t="s">
        <v>65</v>
      </c>
      <c r="B99" s="185" t="s">
        <v>273</v>
      </c>
      <c r="C99" s="146"/>
      <c r="D99" s="146"/>
      <c r="E99" s="134"/>
    </row>
    <row r="100" spans="1:5" ht="12" customHeight="1">
      <c r="A100" s="118" t="s">
        <v>66</v>
      </c>
      <c r="B100" s="185" t="s">
        <v>274</v>
      </c>
      <c r="C100" s="146"/>
      <c r="D100" s="146"/>
      <c r="E100" s="134"/>
    </row>
    <row r="101" spans="1:5" ht="12" customHeight="1">
      <c r="A101" s="118" t="s">
        <v>67</v>
      </c>
      <c r="B101" s="188" t="s">
        <v>275</v>
      </c>
      <c r="C101" s="146"/>
      <c r="D101" s="146">
        <v>733</v>
      </c>
      <c r="E101" s="134">
        <v>733</v>
      </c>
    </row>
    <row r="102" spans="1:5" ht="12" customHeight="1">
      <c r="A102" s="118" t="s">
        <v>68</v>
      </c>
      <c r="B102" s="188" t="s">
        <v>276</v>
      </c>
      <c r="C102" s="146"/>
      <c r="D102" s="146"/>
      <c r="E102" s="134"/>
    </row>
    <row r="103" spans="1:5" ht="12" customHeight="1">
      <c r="A103" s="118" t="s">
        <v>70</v>
      </c>
      <c r="B103" s="185" t="s">
        <v>277</v>
      </c>
      <c r="C103" s="146"/>
      <c r="D103" s="146"/>
      <c r="E103" s="134"/>
    </row>
    <row r="104" spans="1:5" ht="12" customHeight="1">
      <c r="A104" s="117" t="s">
        <v>108</v>
      </c>
      <c r="B104" s="189" t="s">
        <v>278</v>
      </c>
      <c r="C104" s="146"/>
      <c r="D104" s="146"/>
      <c r="E104" s="134"/>
    </row>
    <row r="105" spans="1:5" ht="12" customHeight="1">
      <c r="A105" s="118" t="s">
        <v>279</v>
      </c>
      <c r="B105" s="189" t="s">
        <v>280</v>
      </c>
      <c r="C105" s="146"/>
      <c r="D105" s="146"/>
      <c r="E105" s="134"/>
    </row>
    <row r="106" spans="1:5" ht="12" customHeight="1" thickBot="1">
      <c r="A106" s="122" t="s">
        <v>281</v>
      </c>
      <c r="B106" s="190" t="s">
        <v>282</v>
      </c>
      <c r="C106" s="56"/>
      <c r="D106" s="56">
        <v>15057</v>
      </c>
      <c r="E106" s="109">
        <v>15057</v>
      </c>
    </row>
    <row r="107" spans="1:5" ht="12" customHeight="1" thickBot="1">
      <c r="A107" s="123" t="s">
        <v>5</v>
      </c>
      <c r="B107" s="125" t="s">
        <v>357</v>
      </c>
      <c r="C107" s="143">
        <f>+C108+C110+C112</f>
        <v>17750</v>
      </c>
      <c r="D107" s="143">
        <f>+D108+D110+D112</f>
        <v>23223</v>
      </c>
      <c r="E107" s="131">
        <f>+E108+E110+E112</f>
        <v>14843</v>
      </c>
    </row>
    <row r="108" spans="1:5" ht="12" customHeight="1">
      <c r="A108" s="119" t="s">
        <v>58</v>
      </c>
      <c r="B108" s="185" t="s">
        <v>113</v>
      </c>
      <c r="C108" s="145">
        <v>10678</v>
      </c>
      <c r="D108" s="145">
        <v>13792</v>
      </c>
      <c r="E108" s="133">
        <v>13792</v>
      </c>
    </row>
    <row r="109" spans="1:5" ht="12" customHeight="1">
      <c r="A109" s="119" t="s">
        <v>59</v>
      </c>
      <c r="B109" s="189" t="s">
        <v>283</v>
      </c>
      <c r="C109" s="145"/>
      <c r="D109" s="145"/>
      <c r="E109" s="133"/>
    </row>
    <row r="110" spans="1:5" ht="15.75">
      <c r="A110" s="119" t="s">
        <v>60</v>
      </c>
      <c r="B110" s="189" t="s">
        <v>109</v>
      </c>
      <c r="C110" s="144">
        <v>6972</v>
      </c>
      <c r="D110" s="144">
        <v>9431</v>
      </c>
      <c r="E110" s="132">
        <v>1051</v>
      </c>
    </row>
    <row r="111" spans="1:5" ht="12" customHeight="1">
      <c r="A111" s="119" t="s">
        <v>61</v>
      </c>
      <c r="B111" s="189" t="s">
        <v>284</v>
      </c>
      <c r="C111" s="144"/>
      <c r="D111" s="144"/>
      <c r="E111" s="132"/>
    </row>
    <row r="112" spans="1:5" ht="12" customHeight="1">
      <c r="A112" s="119" t="s">
        <v>62</v>
      </c>
      <c r="B112" s="182" t="s">
        <v>116</v>
      </c>
      <c r="C112" s="144">
        <v>100</v>
      </c>
      <c r="D112" s="144"/>
      <c r="E112" s="132"/>
    </row>
    <row r="113" spans="1:5" ht="15.75">
      <c r="A113" s="119" t="s">
        <v>69</v>
      </c>
      <c r="B113" s="181" t="s">
        <v>285</v>
      </c>
      <c r="C113" s="144"/>
      <c r="D113" s="144"/>
      <c r="E113" s="132"/>
    </row>
    <row r="114" spans="1:5" ht="15.75">
      <c r="A114" s="119" t="s">
        <v>71</v>
      </c>
      <c r="B114" s="191" t="s">
        <v>286</v>
      </c>
      <c r="C114" s="144"/>
      <c r="D114" s="144"/>
      <c r="E114" s="132"/>
    </row>
    <row r="115" spans="1:5" ht="12" customHeight="1">
      <c r="A115" s="119" t="s">
        <v>110</v>
      </c>
      <c r="B115" s="185" t="s">
        <v>274</v>
      </c>
      <c r="C115" s="144"/>
      <c r="D115" s="144"/>
      <c r="E115" s="132"/>
    </row>
    <row r="116" spans="1:5" ht="12" customHeight="1">
      <c r="A116" s="119" t="s">
        <v>111</v>
      </c>
      <c r="B116" s="185" t="s">
        <v>287</v>
      </c>
      <c r="C116" s="144"/>
      <c r="D116" s="144"/>
      <c r="E116" s="132"/>
    </row>
    <row r="117" spans="1:5" ht="12" customHeight="1">
      <c r="A117" s="119" t="s">
        <v>112</v>
      </c>
      <c r="B117" s="185" t="s">
        <v>288</v>
      </c>
      <c r="C117" s="144"/>
      <c r="D117" s="144"/>
      <c r="E117" s="132"/>
    </row>
    <row r="118" spans="1:5" s="166" customFormat="1" ht="12" customHeight="1">
      <c r="A118" s="119" t="s">
        <v>289</v>
      </c>
      <c r="B118" s="185" t="s">
        <v>277</v>
      </c>
      <c r="C118" s="144"/>
      <c r="D118" s="144"/>
      <c r="E118" s="132"/>
    </row>
    <row r="119" spans="1:5" ht="12" customHeight="1">
      <c r="A119" s="119" t="s">
        <v>290</v>
      </c>
      <c r="B119" s="185" t="s">
        <v>291</v>
      </c>
      <c r="C119" s="144"/>
      <c r="D119" s="144"/>
      <c r="E119" s="132"/>
    </row>
    <row r="120" spans="1:5" ht="12" customHeight="1" thickBot="1">
      <c r="A120" s="117" t="s">
        <v>292</v>
      </c>
      <c r="B120" s="185" t="s">
        <v>293</v>
      </c>
      <c r="C120" s="146">
        <v>100</v>
      </c>
      <c r="D120" s="146"/>
      <c r="E120" s="134"/>
    </row>
    <row r="121" spans="1:5" ht="12" customHeight="1" thickBot="1">
      <c r="A121" s="123" t="s">
        <v>6</v>
      </c>
      <c r="B121" s="174" t="s">
        <v>294</v>
      </c>
      <c r="C121" s="143">
        <f>+C122+C123</f>
        <v>0</v>
      </c>
      <c r="D121" s="143">
        <f>+D122+D123</f>
        <v>2686</v>
      </c>
      <c r="E121" s="131">
        <f>+E122+E123</f>
        <v>0</v>
      </c>
    </row>
    <row r="122" spans="1:5" ht="12" customHeight="1">
      <c r="A122" s="119" t="s">
        <v>41</v>
      </c>
      <c r="B122" s="191" t="s">
        <v>37</v>
      </c>
      <c r="C122" s="145"/>
      <c r="D122" s="145">
        <v>2686</v>
      </c>
      <c r="E122" s="133"/>
    </row>
    <row r="123" spans="1:5" ht="12" customHeight="1" thickBot="1">
      <c r="A123" s="120" t="s">
        <v>42</v>
      </c>
      <c r="B123" s="189" t="s">
        <v>38</v>
      </c>
      <c r="C123" s="146"/>
      <c r="D123" s="146"/>
      <c r="E123" s="134"/>
    </row>
    <row r="124" spans="1:5" ht="12" customHeight="1" thickBot="1">
      <c r="A124" s="123" t="s">
        <v>7</v>
      </c>
      <c r="B124" s="174" t="s">
        <v>295</v>
      </c>
      <c r="C124" s="143">
        <f>+C91+C107+C121</f>
        <v>309237</v>
      </c>
      <c r="D124" s="143">
        <f>+D91+D107+D121</f>
        <v>368525</v>
      </c>
      <c r="E124" s="131">
        <f>+E91+E107+E121</f>
        <v>344435</v>
      </c>
    </row>
    <row r="125" spans="1:5" ht="12" customHeight="1" thickBot="1">
      <c r="A125" s="123" t="s">
        <v>8</v>
      </c>
      <c r="B125" s="174" t="s">
        <v>296</v>
      </c>
      <c r="C125" s="143">
        <f>+C126+C127+C128</f>
        <v>0</v>
      </c>
      <c r="D125" s="143">
        <f>+D126+D127+D128</f>
        <v>0</v>
      </c>
      <c r="E125" s="131">
        <f>+E126+E127+E128</f>
        <v>0</v>
      </c>
    </row>
    <row r="126" spans="1:5" ht="12" customHeight="1">
      <c r="A126" s="119" t="s">
        <v>45</v>
      </c>
      <c r="B126" s="191" t="s">
        <v>358</v>
      </c>
      <c r="C126" s="144"/>
      <c r="D126" s="144"/>
      <c r="E126" s="132"/>
    </row>
    <row r="127" spans="1:5" ht="12" customHeight="1">
      <c r="A127" s="119" t="s">
        <v>46</v>
      </c>
      <c r="B127" s="191" t="s">
        <v>359</v>
      </c>
      <c r="C127" s="144"/>
      <c r="D127" s="144"/>
      <c r="E127" s="132"/>
    </row>
    <row r="128" spans="1:5" ht="12" customHeight="1" thickBot="1">
      <c r="A128" s="117" t="s">
        <v>47</v>
      </c>
      <c r="B128" s="192" t="s">
        <v>360</v>
      </c>
      <c r="C128" s="144"/>
      <c r="D128" s="144"/>
      <c r="E128" s="132"/>
    </row>
    <row r="129" spans="1:5" ht="12" customHeight="1" thickBot="1">
      <c r="A129" s="123" t="s">
        <v>9</v>
      </c>
      <c r="B129" s="174" t="s">
        <v>297</v>
      </c>
      <c r="C129" s="143">
        <f>+C130+C131+C132+C133</f>
        <v>0</v>
      </c>
      <c r="D129" s="143">
        <f>+D130+D131+D132+D133</f>
        <v>0</v>
      </c>
      <c r="E129" s="131">
        <f>+E130+E131+E132+E133</f>
        <v>0</v>
      </c>
    </row>
    <row r="130" spans="1:5" ht="12" customHeight="1">
      <c r="A130" s="119" t="s">
        <v>48</v>
      </c>
      <c r="B130" s="191" t="s">
        <v>361</v>
      </c>
      <c r="C130" s="144"/>
      <c r="D130" s="144"/>
      <c r="E130" s="132"/>
    </row>
    <row r="131" spans="1:5" ht="12" customHeight="1">
      <c r="A131" s="119" t="s">
        <v>49</v>
      </c>
      <c r="B131" s="191" t="s">
        <v>362</v>
      </c>
      <c r="C131" s="144"/>
      <c r="D131" s="144"/>
      <c r="E131" s="132"/>
    </row>
    <row r="132" spans="1:5" ht="12" customHeight="1">
      <c r="A132" s="119" t="s">
        <v>203</v>
      </c>
      <c r="B132" s="191" t="s">
        <v>363</v>
      </c>
      <c r="C132" s="144"/>
      <c r="D132" s="144"/>
      <c r="E132" s="132"/>
    </row>
    <row r="133" spans="1:5" ht="12" customHeight="1" thickBot="1">
      <c r="A133" s="117" t="s">
        <v>205</v>
      </c>
      <c r="B133" s="192" t="s">
        <v>364</v>
      </c>
      <c r="C133" s="144"/>
      <c r="D133" s="144"/>
      <c r="E133" s="132"/>
    </row>
    <row r="134" spans="1:5" ht="12" customHeight="1" thickBot="1">
      <c r="A134" s="123" t="s">
        <v>10</v>
      </c>
      <c r="B134" s="174" t="s">
        <v>298</v>
      </c>
      <c r="C134" s="149">
        <f>+C135+C136+C137+C138</f>
        <v>0</v>
      </c>
      <c r="D134" s="149">
        <f>+D135+D136+D137+D138</f>
        <v>0</v>
      </c>
      <c r="E134" s="156">
        <f>+E135+E136+E137+E138</f>
        <v>0</v>
      </c>
    </row>
    <row r="135" spans="1:5" ht="12" customHeight="1">
      <c r="A135" s="119" t="s">
        <v>50</v>
      </c>
      <c r="B135" s="191" t="s">
        <v>299</v>
      </c>
      <c r="C135" s="144"/>
      <c r="D135" s="144"/>
      <c r="E135" s="132"/>
    </row>
    <row r="136" spans="1:5" ht="12" customHeight="1">
      <c r="A136" s="119" t="s">
        <v>51</v>
      </c>
      <c r="B136" s="191" t="s">
        <v>300</v>
      </c>
      <c r="C136" s="144"/>
      <c r="D136" s="144"/>
      <c r="E136" s="132"/>
    </row>
    <row r="137" spans="1:5" ht="12" customHeight="1">
      <c r="A137" s="119" t="s">
        <v>211</v>
      </c>
      <c r="B137" s="191" t="s">
        <v>365</v>
      </c>
      <c r="C137" s="144"/>
      <c r="D137" s="144"/>
      <c r="E137" s="132"/>
    </row>
    <row r="138" spans="1:5" ht="12" customHeight="1" thickBot="1">
      <c r="A138" s="117" t="s">
        <v>213</v>
      </c>
      <c r="B138" s="192" t="s">
        <v>311</v>
      </c>
      <c r="C138" s="144"/>
      <c r="D138" s="144"/>
      <c r="E138" s="132"/>
    </row>
    <row r="139" spans="1:9" ht="15" customHeight="1" thickBot="1">
      <c r="A139" s="123" t="s">
        <v>11</v>
      </c>
      <c r="B139" s="174" t="s">
        <v>353</v>
      </c>
      <c r="C139" s="57">
        <f>+C140+C141+C142+C143</f>
        <v>0</v>
      </c>
      <c r="D139" s="57">
        <f>+D140+D141+D142+D143</f>
        <v>0</v>
      </c>
      <c r="E139" s="114">
        <f>+E140+E141+E142+E143</f>
        <v>0</v>
      </c>
      <c r="F139" s="154"/>
      <c r="G139" s="155"/>
      <c r="H139" s="155"/>
      <c r="I139" s="155"/>
    </row>
    <row r="140" spans="1:5" s="152" customFormat="1" ht="12.75" customHeight="1">
      <c r="A140" s="119" t="s">
        <v>103</v>
      </c>
      <c r="B140" s="191" t="s">
        <v>301</v>
      </c>
      <c r="C140" s="144"/>
      <c r="D140" s="144"/>
      <c r="E140" s="132"/>
    </row>
    <row r="141" spans="1:5" ht="13.5" customHeight="1">
      <c r="A141" s="119" t="s">
        <v>104</v>
      </c>
      <c r="B141" s="191" t="s">
        <v>302</v>
      </c>
      <c r="C141" s="144"/>
      <c r="D141" s="144"/>
      <c r="E141" s="132"/>
    </row>
    <row r="142" spans="1:5" ht="13.5" customHeight="1">
      <c r="A142" s="119" t="s">
        <v>115</v>
      </c>
      <c r="B142" s="191" t="s">
        <v>303</v>
      </c>
      <c r="C142" s="144"/>
      <c r="D142" s="144"/>
      <c r="E142" s="132"/>
    </row>
    <row r="143" spans="1:5" ht="13.5" customHeight="1" thickBot="1">
      <c r="A143" s="119" t="s">
        <v>218</v>
      </c>
      <c r="B143" s="191" t="s">
        <v>304</v>
      </c>
      <c r="C143" s="144"/>
      <c r="D143" s="144"/>
      <c r="E143" s="132"/>
    </row>
    <row r="144" spans="1:5" ht="12.75" customHeight="1" thickBot="1">
      <c r="A144" s="123" t="s">
        <v>12</v>
      </c>
      <c r="B144" s="174" t="s">
        <v>305</v>
      </c>
      <c r="C144" s="112">
        <f>+C125+C129+C134+C139</f>
        <v>0</v>
      </c>
      <c r="D144" s="112">
        <f>+D125+D129+D134+D139</f>
        <v>0</v>
      </c>
      <c r="E144" s="113">
        <f>+E125+E129+E134+E139</f>
        <v>0</v>
      </c>
    </row>
    <row r="145" spans="1:5" ht="13.5" customHeight="1" thickBot="1">
      <c r="A145" s="138" t="s">
        <v>13</v>
      </c>
      <c r="B145" s="193" t="s">
        <v>306</v>
      </c>
      <c r="C145" s="112">
        <f>+C124+C144</f>
        <v>309237</v>
      </c>
      <c r="D145" s="112">
        <f>+D124+D144</f>
        <v>368525</v>
      </c>
      <c r="E145" s="113">
        <f>+E124+E144</f>
        <v>344435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88:A89"/>
    <mergeCell ref="B88:B89"/>
    <mergeCell ref="D88:E88"/>
    <mergeCell ref="C88:C89"/>
    <mergeCell ref="A1:E1"/>
    <mergeCell ref="A3:A4"/>
    <mergeCell ref="B3:B4"/>
    <mergeCell ref="D3:E3"/>
    <mergeCell ref="C3:C4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Berzence Nagyközség Önkormányzata
2014. ÉVI ZÁRSZÁMADÁSÁNAK PÉNZÜGYI MÉRLEGE&amp;10
&amp;R&amp;"Times New Roman CE,Félkövér dőlt"&amp;11 1. tájékoztató tábla a ....../2015. (IV.21.) önkormányzati rendelethez</oddHeader>
  </headerFooter>
  <rowBreaks count="1" manualBreakCount="1">
    <brk id="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tabSelected="1" view="pageLayout" workbookViewId="0" topLeftCell="A1">
      <selection activeCell="J20" sqref="J20"/>
    </sheetView>
  </sheetViews>
  <sheetFormatPr defaultColWidth="9.00390625" defaultRowHeight="12.75"/>
  <cols>
    <col min="1" max="1" width="5.875" style="82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5" customFormat="1" ht="15.75" thickBot="1">
      <c r="A1" s="58"/>
      <c r="D1" s="59" t="s">
        <v>39</v>
      </c>
    </row>
    <row r="2" spans="1:4" s="6" customFormat="1" ht="48" customHeight="1" thickBot="1">
      <c r="A2" s="63" t="s">
        <v>2</v>
      </c>
      <c r="B2" s="60" t="s">
        <v>3</v>
      </c>
      <c r="C2" s="60" t="s">
        <v>128</v>
      </c>
      <c r="D2" s="64" t="s">
        <v>129</v>
      </c>
    </row>
    <row r="3" spans="1:4" s="6" customFormat="1" ht="13.5" customHeight="1" thickBot="1">
      <c r="A3" s="65" t="s">
        <v>265</v>
      </c>
      <c r="B3" s="66" t="s">
        <v>266</v>
      </c>
      <c r="C3" s="66" t="s">
        <v>267</v>
      </c>
      <c r="D3" s="67" t="s">
        <v>268</v>
      </c>
    </row>
    <row r="4" spans="1:4" ht="18" customHeight="1">
      <c r="A4" s="68" t="s">
        <v>4</v>
      </c>
      <c r="B4" s="69" t="s">
        <v>130</v>
      </c>
      <c r="C4" s="70"/>
      <c r="D4" s="71"/>
    </row>
    <row r="5" spans="1:4" ht="18" customHeight="1">
      <c r="A5" s="72" t="s">
        <v>5</v>
      </c>
      <c r="B5" s="73" t="s">
        <v>131</v>
      </c>
      <c r="C5" s="74"/>
      <c r="D5" s="75"/>
    </row>
    <row r="6" spans="1:4" ht="18" customHeight="1">
      <c r="A6" s="72" t="s">
        <v>6</v>
      </c>
      <c r="B6" s="73" t="s">
        <v>132</v>
      </c>
      <c r="C6" s="74"/>
      <c r="D6" s="75"/>
    </row>
    <row r="7" spans="1:4" ht="18" customHeight="1">
      <c r="A7" s="72" t="s">
        <v>7</v>
      </c>
      <c r="B7" s="73" t="s">
        <v>133</v>
      </c>
      <c r="C7" s="74"/>
      <c r="D7" s="75"/>
    </row>
    <row r="8" spans="1:4" ht="18" customHeight="1">
      <c r="A8" s="76" t="s">
        <v>8</v>
      </c>
      <c r="B8" s="73" t="s">
        <v>134</v>
      </c>
      <c r="C8" s="74"/>
      <c r="D8" s="75"/>
    </row>
    <row r="9" spans="1:4" ht="18" customHeight="1">
      <c r="A9" s="72" t="s">
        <v>9</v>
      </c>
      <c r="B9" s="73" t="s">
        <v>135</v>
      </c>
      <c r="C9" s="74"/>
      <c r="D9" s="75"/>
    </row>
    <row r="10" spans="1:4" ht="18" customHeight="1">
      <c r="A10" s="76" t="s">
        <v>10</v>
      </c>
      <c r="B10" s="77" t="s">
        <v>136</v>
      </c>
      <c r="C10" s="74"/>
      <c r="D10" s="75"/>
    </row>
    <row r="11" spans="1:4" ht="18" customHeight="1">
      <c r="A11" s="76" t="s">
        <v>11</v>
      </c>
      <c r="B11" s="77" t="s">
        <v>137</v>
      </c>
      <c r="C11" s="74"/>
      <c r="D11" s="75"/>
    </row>
    <row r="12" spans="1:4" ht="18" customHeight="1">
      <c r="A12" s="72" t="s">
        <v>12</v>
      </c>
      <c r="B12" s="77" t="s">
        <v>138</v>
      </c>
      <c r="C12" s="74"/>
      <c r="D12" s="75"/>
    </row>
    <row r="13" spans="1:4" ht="18" customHeight="1">
      <c r="A13" s="76" t="s">
        <v>13</v>
      </c>
      <c r="B13" s="77" t="s">
        <v>139</v>
      </c>
      <c r="C13" s="74"/>
      <c r="D13" s="75"/>
    </row>
    <row r="14" spans="1:4" ht="22.5">
      <c r="A14" s="72" t="s">
        <v>14</v>
      </c>
      <c r="B14" s="77" t="s">
        <v>140</v>
      </c>
      <c r="C14" s="74"/>
      <c r="D14" s="75"/>
    </row>
    <row r="15" spans="1:4" ht="18" customHeight="1">
      <c r="A15" s="76" t="s">
        <v>15</v>
      </c>
      <c r="B15" s="73" t="s">
        <v>141</v>
      </c>
      <c r="C15" s="74">
        <v>319</v>
      </c>
      <c r="D15" s="75">
        <v>1238</v>
      </c>
    </row>
    <row r="16" spans="1:4" ht="18" customHeight="1">
      <c r="A16" s="72" t="s">
        <v>16</v>
      </c>
      <c r="B16" s="73" t="s">
        <v>142</v>
      </c>
      <c r="C16" s="74"/>
      <c r="D16" s="75"/>
    </row>
    <row r="17" spans="1:4" ht="18" customHeight="1">
      <c r="A17" s="76" t="s">
        <v>17</v>
      </c>
      <c r="B17" s="73" t="s">
        <v>143</v>
      </c>
      <c r="C17" s="74"/>
      <c r="D17" s="75"/>
    </row>
    <row r="18" spans="1:4" ht="18" customHeight="1">
      <c r="A18" s="72" t="s">
        <v>18</v>
      </c>
      <c r="B18" s="73" t="s">
        <v>144</v>
      </c>
      <c r="C18" s="74"/>
      <c r="D18" s="75"/>
    </row>
    <row r="19" spans="1:4" ht="18" customHeight="1">
      <c r="A19" s="76" t="s">
        <v>19</v>
      </c>
      <c r="B19" s="73" t="s">
        <v>145</v>
      </c>
      <c r="C19" s="74"/>
      <c r="D19" s="75"/>
    </row>
    <row r="20" spans="1:4" ht="18" customHeight="1">
      <c r="A20" s="72" t="s">
        <v>20</v>
      </c>
      <c r="B20" s="61"/>
      <c r="C20" s="74"/>
      <c r="D20" s="75"/>
    </row>
    <row r="21" spans="1:4" ht="18" customHeight="1">
      <c r="A21" s="76" t="s">
        <v>21</v>
      </c>
      <c r="B21" s="61"/>
      <c r="C21" s="74"/>
      <c r="D21" s="75"/>
    </row>
    <row r="22" spans="1:4" ht="18" customHeight="1">
      <c r="A22" s="72" t="s">
        <v>22</v>
      </c>
      <c r="B22" s="61"/>
      <c r="C22" s="74"/>
      <c r="D22" s="75"/>
    </row>
    <row r="23" spans="1:4" ht="18" customHeight="1">
      <c r="A23" s="76" t="s">
        <v>23</v>
      </c>
      <c r="B23" s="61"/>
      <c r="C23" s="74"/>
      <c r="D23" s="75"/>
    </row>
    <row r="24" spans="1:4" ht="18" customHeight="1">
      <c r="A24" s="72" t="s">
        <v>24</v>
      </c>
      <c r="B24" s="61"/>
      <c r="C24" s="74"/>
      <c r="D24" s="75"/>
    </row>
    <row r="25" spans="1:4" ht="18" customHeight="1">
      <c r="A25" s="76" t="s">
        <v>25</v>
      </c>
      <c r="B25" s="61"/>
      <c r="C25" s="74"/>
      <c r="D25" s="75"/>
    </row>
    <row r="26" spans="1:4" ht="18" customHeight="1">
      <c r="A26" s="72" t="s">
        <v>26</v>
      </c>
      <c r="B26" s="61"/>
      <c r="C26" s="74"/>
      <c r="D26" s="75"/>
    </row>
    <row r="27" spans="1:4" ht="18" customHeight="1">
      <c r="A27" s="76" t="s">
        <v>27</v>
      </c>
      <c r="B27" s="61"/>
      <c r="C27" s="74"/>
      <c r="D27" s="75"/>
    </row>
    <row r="28" spans="1:4" ht="18" customHeight="1" thickBot="1">
      <c r="A28" s="78" t="s">
        <v>28</v>
      </c>
      <c r="B28" s="62"/>
      <c r="C28" s="79"/>
      <c r="D28" s="80"/>
    </row>
    <row r="29" spans="1:4" ht="18" customHeight="1" thickBot="1">
      <c r="A29" s="103" t="s">
        <v>29</v>
      </c>
      <c r="B29" s="104" t="s">
        <v>36</v>
      </c>
      <c r="C29" s="105">
        <f>+C4+C5+C6+C7+C8+C15+C16+C17+C18+C19+C20+C21+C22+C23+C24+C25+C26+C27+C28</f>
        <v>319</v>
      </c>
      <c r="D29" s="106">
        <f>+D4+D5+D6+D7+D8+D15+D16+D17+D18+D19+D20+D21+D22+D23+D24+D25+D26+D27+D28</f>
        <v>1238</v>
      </c>
    </row>
    <row r="30" spans="1:4" ht="25.5" customHeight="1">
      <c r="A30" s="81"/>
      <c r="B30" s="226" t="s">
        <v>146</v>
      </c>
      <c r="C30" s="226"/>
      <c r="D30" s="226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2. tájékoztató tábla a ......../2015. (IV.21.)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6">
      <selection activeCell="B43" sqref="B43"/>
    </sheetView>
  </sheetViews>
  <sheetFormatPr defaultColWidth="9.00390625" defaultRowHeight="12.75"/>
  <cols>
    <col min="1" max="1" width="6.625" style="3" customWidth="1"/>
    <col min="2" max="2" width="32.875" style="3" customWidth="1"/>
    <col min="3" max="3" width="20.875" style="3" customWidth="1"/>
    <col min="4" max="5" width="12.875" style="3" customWidth="1"/>
    <col min="6" max="16384" width="9.375" style="3" customWidth="1"/>
  </cols>
  <sheetData>
    <row r="1" spans="3:5" ht="14.25" thickBot="1">
      <c r="C1" s="83"/>
      <c r="D1" s="83"/>
      <c r="E1" s="83" t="s">
        <v>127</v>
      </c>
    </row>
    <row r="2" spans="1:5" ht="42.75" customHeight="1" thickBot="1">
      <c r="A2" s="84" t="s">
        <v>40</v>
      </c>
      <c r="B2" s="85" t="s">
        <v>147</v>
      </c>
      <c r="C2" s="85" t="s">
        <v>148</v>
      </c>
      <c r="D2" s="86" t="s">
        <v>149</v>
      </c>
      <c r="E2" s="87" t="s">
        <v>150</v>
      </c>
    </row>
    <row r="3" spans="1:5" ht="15.75" customHeight="1">
      <c r="A3" s="88" t="s">
        <v>4</v>
      </c>
      <c r="B3" s="89" t="s">
        <v>369</v>
      </c>
      <c r="C3" s="89" t="s">
        <v>370</v>
      </c>
      <c r="D3" s="90">
        <v>3000</v>
      </c>
      <c r="E3" s="91">
        <v>3150</v>
      </c>
    </row>
    <row r="4" spans="1:5" ht="15.75" customHeight="1">
      <c r="A4" s="92" t="s">
        <v>5</v>
      </c>
      <c r="B4" s="93" t="s">
        <v>371</v>
      </c>
      <c r="C4" s="93" t="s">
        <v>370</v>
      </c>
      <c r="D4" s="94">
        <v>50</v>
      </c>
      <c r="E4" s="95">
        <v>50</v>
      </c>
    </row>
    <row r="5" spans="1:5" ht="15.75" customHeight="1">
      <c r="A5" s="92" t="s">
        <v>6</v>
      </c>
      <c r="B5" s="93" t="s">
        <v>372</v>
      </c>
      <c r="C5" s="93" t="s">
        <v>370</v>
      </c>
      <c r="D5" s="94">
        <v>800</v>
      </c>
      <c r="E5" s="95">
        <v>800</v>
      </c>
    </row>
    <row r="6" spans="1:5" ht="15.75" customHeight="1">
      <c r="A6" s="92" t="s">
        <v>7</v>
      </c>
      <c r="B6" s="93" t="s">
        <v>373</v>
      </c>
      <c r="C6" s="93" t="s">
        <v>370</v>
      </c>
      <c r="D6" s="94">
        <v>50</v>
      </c>
      <c r="E6" s="95">
        <v>50</v>
      </c>
    </row>
    <row r="7" spans="1:5" ht="15.75" customHeight="1">
      <c r="A7" s="92" t="s">
        <v>8</v>
      </c>
      <c r="B7" s="93" t="s">
        <v>374</v>
      </c>
      <c r="C7" s="93" t="s">
        <v>370</v>
      </c>
      <c r="D7" s="94">
        <v>200</v>
      </c>
      <c r="E7" s="95">
        <v>230</v>
      </c>
    </row>
    <row r="8" spans="1:5" ht="15.75" customHeight="1">
      <c r="A8" s="92" t="s">
        <v>9</v>
      </c>
      <c r="B8" s="93" t="s">
        <v>375</v>
      </c>
      <c r="C8" s="93" t="s">
        <v>370</v>
      </c>
      <c r="D8" s="94">
        <v>90</v>
      </c>
      <c r="E8" s="95">
        <v>90</v>
      </c>
    </row>
    <row r="9" spans="1:5" ht="15.75" customHeight="1">
      <c r="A9" s="92" t="s">
        <v>10</v>
      </c>
      <c r="B9" s="93" t="s">
        <v>376</v>
      </c>
      <c r="C9" s="93" t="s">
        <v>370</v>
      </c>
      <c r="D9" s="94">
        <v>50</v>
      </c>
      <c r="E9" s="95">
        <v>50</v>
      </c>
    </row>
    <row r="10" spans="1:5" ht="15.75" customHeight="1">
      <c r="A10" s="92" t="s">
        <v>11</v>
      </c>
      <c r="B10" s="93" t="s">
        <v>377</v>
      </c>
      <c r="C10" s="93" t="s">
        <v>370</v>
      </c>
      <c r="D10" s="94">
        <v>10</v>
      </c>
      <c r="E10" s="95">
        <v>10</v>
      </c>
    </row>
    <row r="11" spans="1:5" ht="15.75" customHeight="1">
      <c r="A11" s="92" t="s">
        <v>12</v>
      </c>
      <c r="B11" s="93" t="s">
        <v>378</v>
      </c>
      <c r="C11" s="93" t="s">
        <v>370</v>
      </c>
      <c r="D11" s="94">
        <v>144</v>
      </c>
      <c r="E11" s="95">
        <v>108</v>
      </c>
    </row>
    <row r="12" spans="1:5" ht="15.75" customHeight="1">
      <c r="A12" s="92" t="s">
        <v>13</v>
      </c>
      <c r="B12" s="93" t="s">
        <v>379</v>
      </c>
      <c r="C12" s="93" t="s">
        <v>370</v>
      </c>
      <c r="D12" s="94">
        <v>100</v>
      </c>
      <c r="E12" s="95">
        <v>100</v>
      </c>
    </row>
    <row r="13" spans="1:5" ht="15.75" customHeight="1">
      <c r="A13" s="92" t="s">
        <v>14</v>
      </c>
      <c r="B13" s="93" t="s">
        <v>380</v>
      </c>
      <c r="C13" s="93" t="s">
        <v>370</v>
      </c>
      <c r="D13" s="94">
        <v>100</v>
      </c>
      <c r="E13" s="95">
        <v>100</v>
      </c>
    </row>
    <row r="14" spans="1:5" ht="15.75" customHeight="1">
      <c r="A14" s="92" t="s">
        <v>15</v>
      </c>
      <c r="B14" s="93"/>
      <c r="C14" s="93"/>
      <c r="D14" s="94"/>
      <c r="E14" s="95"/>
    </row>
    <row r="15" spans="1:5" ht="15.75" customHeight="1">
      <c r="A15" s="92" t="s">
        <v>16</v>
      </c>
      <c r="B15" s="93"/>
      <c r="C15" s="93"/>
      <c r="D15" s="94"/>
      <c r="E15" s="95"/>
    </row>
    <row r="16" spans="1:5" ht="15.75" customHeight="1">
      <c r="A16" s="92" t="s">
        <v>17</v>
      </c>
      <c r="B16" s="93"/>
      <c r="C16" s="93"/>
      <c r="D16" s="94"/>
      <c r="E16" s="95"/>
    </row>
    <row r="17" spans="1:5" ht="15.75" customHeight="1">
      <c r="A17" s="92" t="s">
        <v>18</v>
      </c>
      <c r="B17" s="93"/>
      <c r="C17" s="93"/>
      <c r="D17" s="94"/>
      <c r="E17" s="95"/>
    </row>
    <row r="18" spans="1:5" ht="15.75" customHeight="1">
      <c r="A18" s="92" t="s">
        <v>19</v>
      </c>
      <c r="B18" s="93"/>
      <c r="C18" s="93"/>
      <c r="D18" s="94"/>
      <c r="E18" s="95"/>
    </row>
    <row r="19" spans="1:5" ht="15.75" customHeight="1">
      <c r="A19" s="92" t="s">
        <v>20</v>
      </c>
      <c r="B19" s="93"/>
      <c r="C19" s="93"/>
      <c r="D19" s="94"/>
      <c r="E19" s="95"/>
    </row>
    <row r="20" spans="1:5" ht="15.75" customHeight="1">
      <c r="A20" s="92" t="s">
        <v>21</v>
      </c>
      <c r="B20" s="93"/>
      <c r="C20" s="93"/>
      <c r="D20" s="94"/>
      <c r="E20" s="95"/>
    </row>
    <row r="21" spans="1:5" ht="15.75" customHeight="1">
      <c r="A21" s="92" t="s">
        <v>22</v>
      </c>
      <c r="B21" s="93"/>
      <c r="C21" s="93"/>
      <c r="D21" s="94"/>
      <c r="E21" s="95"/>
    </row>
    <row r="22" spans="1:5" ht="15.75" customHeight="1">
      <c r="A22" s="92" t="s">
        <v>23</v>
      </c>
      <c r="B22" s="93"/>
      <c r="C22" s="93"/>
      <c r="D22" s="94"/>
      <c r="E22" s="95"/>
    </row>
    <row r="23" spans="1:5" ht="15.75" customHeight="1">
      <c r="A23" s="92" t="s">
        <v>24</v>
      </c>
      <c r="B23" s="93"/>
      <c r="C23" s="93"/>
      <c r="D23" s="94"/>
      <c r="E23" s="95"/>
    </row>
    <row r="24" spans="1:5" ht="15.75" customHeight="1">
      <c r="A24" s="92" t="s">
        <v>25</v>
      </c>
      <c r="B24" s="93"/>
      <c r="C24" s="93"/>
      <c r="D24" s="94"/>
      <c r="E24" s="95"/>
    </row>
    <row r="25" spans="1:5" ht="15.75" customHeight="1">
      <c r="A25" s="92" t="s">
        <v>26</v>
      </c>
      <c r="B25" s="93"/>
      <c r="C25" s="93"/>
      <c r="D25" s="94"/>
      <c r="E25" s="95"/>
    </row>
    <row r="26" spans="1:5" ht="15.75" customHeight="1">
      <c r="A26" s="92" t="s">
        <v>27</v>
      </c>
      <c r="B26" s="93"/>
      <c r="C26" s="93"/>
      <c r="D26" s="94"/>
      <c r="E26" s="95"/>
    </row>
    <row r="27" spans="1:5" ht="15.75" customHeight="1">
      <c r="A27" s="92" t="s">
        <v>28</v>
      </c>
      <c r="B27" s="93"/>
      <c r="C27" s="93"/>
      <c r="D27" s="94"/>
      <c r="E27" s="95"/>
    </row>
    <row r="28" spans="1:5" ht="15.75" customHeight="1">
      <c r="A28" s="92" t="s">
        <v>29</v>
      </c>
      <c r="B28" s="93"/>
      <c r="C28" s="93"/>
      <c r="D28" s="94"/>
      <c r="E28" s="95"/>
    </row>
    <row r="29" spans="1:5" ht="15.75" customHeight="1">
      <c r="A29" s="92" t="s">
        <v>30</v>
      </c>
      <c r="B29" s="93"/>
      <c r="C29" s="93"/>
      <c r="D29" s="94"/>
      <c r="E29" s="95"/>
    </row>
    <row r="30" spans="1:5" ht="15.75" customHeight="1">
      <c r="A30" s="92" t="s">
        <v>31</v>
      </c>
      <c r="B30" s="93"/>
      <c r="C30" s="93"/>
      <c r="D30" s="94"/>
      <c r="E30" s="95"/>
    </row>
    <row r="31" spans="1:5" ht="15.75" customHeight="1">
      <c r="A31" s="92" t="s">
        <v>32</v>
      </c>
      <c r="B31" s="93"/>
      <c r="C31" s="93"/>
      <c r="D31" s="94"/>
      <c r="E31" s="95"/>
    </row>
    <row r="32" spans="1:5" ht="15.75" customHeight="1">
      <c r="A32" s="92" t="s">
        <v>72</v>
      </c>
      <c r="B32" s="93"/>
      <c r="C32" s="93"/>
      <c r="D32" s="94"/>
      <c r="E32" s="95"/>
    </row>
    <row r="33" spans="1:5" ht="15.75" customHeight="1">
      <c r="A33" s="92" t="s">
        <v>126</v>
      </c>
      <c r="B33" s="93"/>
      <c r="C33" s="93"/>
      <c r="D33" s="94"/>
      <c r="E33" s="95"/>
    </row>
    <row r="34" spans="1:5" ht="15.75" customHeight="1">
      <c r="A34" s="92" t="s">
        <v>151</v>
      </c>
      <c r="B34" s="93"/>
      <c r="C34" s="93"/>
      <c r="D34" s="94"/>
      <c r="E34" s="95"/>
    </row>
    <row r="35" spans="1:5" ht="15.75" customHeight="1" thickBot="1">
      <c r="A35" s="96" t="s">
        <v>152</v>
      </c>
      <c r="B35" s="97"/>
      <c r="C35" s="97"/>
      <c r="D35" s="98"/>
      <c r="E35" s="99"/>
    </row>
    <row r="36" spans="1:5" ht="15.75" customHeight="1" thickBot="1">
      <c r="A36" s="227" t="s">
        <v>36</v>
      </c>
      <c r="B36" s="228"/>
      <c r="C36" s="100"/>
      <c r="D36" s="101">
        <f>SUM(D3:D35)</f>
        <v>4594</v>
      </c>
      <c r="E36" s="102">
        <f>SUM(E3:E35)</f>
        <v>4738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3. tájékoztató tábla a ......../2015. (IV.21.)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2015-04-13T12:55:52Z</cp:lastPrinted>
  <dcterms:created xsi:type="dcterms:W3CDTF">1999-10-30T10:30:45Z</dcterms:created>
  <dcterms:modified xsi:type="dcterms:W3CDTF">2015-04-14T06:09:26Z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