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55" windowWidth="11700" windowHeight="6540" tabRatio="727" firstSheet="10" activeTab="11"/>
  </bookViews>
  <sheets>
    <sheet name="1.1.sz.mell." sheetId="1" r:id="rId1"/>
    <sheet name="2.1.sz.mell  " sheetId="2" r:id="rId2"/>
    <sheet name="2.2.sz.mell  " sheetId="3" r:id="rId3"/>
    <sheet name="3.sz.mell." sheetId="4" r:id="rId4"/>
    <sheet name="4.sz.mell." sheetId="5" r:id="rId5"/>
    <sheet name="5. sz. mell. " sheetId="6" r:id="rId6"/>
    <sheet name="6. sz. mell" sheetId="7" r:id="rId7"/>
    <sheet name="7.1. sz. mell" sheetId="8" r:id="rId8"/>
    <sheet name="7.2. sz. mell" sheetId="9" r:id="rId9"/>
    <sheet name="7.3. sz. mell." sheetId="10" r:id="rId10"/>
    <sheet name="8.sz.mellA" sheetId="11" r:id="rId11"/>
    <sheet name="9.sz.mell" sheetId="12" r:id="rId12"/>
    <sheet name="1.tájékoztató" sheetId="13" r:id="rId13"/>
    <sheet name="1. tájékoztató tábla" sheetId="14" r:id="rId14"/>
    <sheet name="2. tájékoztató tábla" sheetId="15" r:id="rId15"/>
    <sheet name="Munka1" sheetId="16" r:id="rId16"/>
  </sheets>
  <definedNames>
    <definedName name="_xlnm.Print_Titles" localSheetId="6">'6. sz. mell'!$1:$6</definedName>
    <definedName name="_xlnm.Print_Titles" localSheetId="7">'7.1. sz. mell'!$1:$6</definedName>
    <definedName name="_xlnm.Print_Titles" localSheetId="8">'7.2. sz. mell'!$1:$6</definedName>
    <definedName name="_xlnm.Print_Titles" localSheetId="9">'7.3. sz. mell.'!$1:$6</definedName>
    <definedName name="_xlnm.Print_Area" localSheetId="0">'1.1.sz.mell.'!$A$1:$E$129</definedName>
    <definedName name="_xlnm.Print_Area" localSheetId="12">'1.tájékoztató'!$A$1:$F$126</definedName>
    <definedName name="_xlnm.Print_Area" localSheetId="1">'2.1.sz.mell  '!$A$1:$J$34</definedName>
  </definedNames>
  <calcPr fullCalcOnLoad="1"/>
</workbook>
</file>

<file path=xl/sharedStrings.xml><?xml version="1.0" encoding="utf-8"?>
<sst xmlns="http://schemas.openxmlformats.org/spreadsheetml/2006/main" count="1427" uniqueCount="551">
  <si>
    <t xml:space="preserve">2013. évi </t>
  </si>
  <si>
    <t>2013. évi eredeti előirányzat</t>
  </si>
  <si>
    <t>2013. évi módosított előirányzat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</si>
  <si>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</si>
  <si>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</si>
  <si>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</si>
  <si>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</si>
  <si>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</si>
  <si>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</si>
  <si>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</si>
  <si>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</si>
  <si>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</si>
  <si>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</si>
  <si>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</si>
  <si>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</si>
  <si>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</si>
  <si>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</si>
  <si>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</si>
  <si>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</si>
  <si>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</si>
  <si>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</si>
  <si>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</si>
  <si>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</si>
  <si>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</si>
  <si>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</si>
  <si>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</si>
  <si>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</si>
  <si>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</si>
  <si>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</si>
  <si>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</si>
  <si>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</si>
  <si>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</si>
  <si>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</si>
  <si>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</si>
  <si>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</si>
  <si>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</si>
  <si>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</si>
  <si>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</si>
  <si>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</si>
  <si>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</si>
  <si>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</si>
  <si>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</si>
  <si>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</si>
  <si>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</si>
  <si>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</si>
  <si>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</si>
  <si>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</si>
  <si>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</si>
  <si>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</si>
  <si>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</si>
  <si>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</si>
  <si>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</si>
  <si>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</si>
  <si>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</si>
  <si>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</si>
  <si>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</si>
  <si>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</si>
  <si>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</si>
  <si>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</si>
  <si>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</si>
  <si>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</si>
  <si>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</si>
  <si>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</si>
  <si>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</si>
  <si>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</si>
  <si>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</si>
  <si>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</si>
  <si>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</si>
  <si>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</si>
  <si>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</si>
  <si>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</si>
  <si>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</si>
  <si>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</si>
  <si>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</si>
  <si>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</si>
  <si>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</si>
  <si>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</si>
  <si>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</si>
  <si>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</si>
  <si>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</si>
  <si>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</si>
  <si>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</si>
  <si>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</si>
  <si>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</si>
  <si>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</si>
  <si>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</si>
  <si>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</si>
  <si>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</si>
  <si>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</si>
  <si>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</si>
  <si>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</si>
  <si>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</si>
  <si>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</si>
  <si>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</si>
  <si>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</si>
  <si>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</si>
  <si>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</si>
  <si>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</si>
  <si>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</si>
  <si>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</si>
  <si>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</si>
  <si>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</si>
  <si>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</si>
  <si>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</si>
  <si>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</si>
  <si>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</si>
  <si>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</si>
  <si>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</si>
  <si>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</si>
  <si>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</si>
  <si>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</si>
  <si>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</si>
  <si>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</si>
  <si>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</si>
  <si>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</si>
  <si>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</si>
  <si>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</si>
  <si>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</si>
  <si>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</si>
  <si>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</si>
  <si>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</si>
  <si>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</si>
  <si>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</si>
  <si>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</si>
  <si>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</si>
  <si>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</si>
  <si>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</si>
  <si>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</si>
  <si>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</si>
  <si>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</si>
  <si>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</si>
  <si>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</si>
  <si>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</si>
  <si>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</si>
  <si>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</si>
  <si>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</si>
  <si>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</si>
  <si>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</si>
  <si>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</si>
  <si>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</si>
  <si>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</si>
  <si>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</si>
  <si>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</si>
  <si>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</si>
  <si>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</si>
  <si>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</si>
  <si>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</si>
  <si>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</si>
  <si>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</si>
  <si>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</si>
  <si>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</si>
  <si>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</si>
  <si>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</si>
  <si>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</si>
  <si>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</si>
  <si>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</si>
  <si>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</si>
  <si>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</si>
  <si>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</si>
  <si>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</si>
  <si>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</si>
  <si>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</si>
  <si>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</si>
  <si>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</si>
  <si>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</si>
  <si>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</si>
  <si>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</si>
  <si>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</si>
  <si>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</si>
  <si>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</si>
  <si>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</si>
  <si>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</si>
  <si>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</si>
  <si>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</si>
  <si>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</si>
  <si>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</si>
  <si>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</si>
  <si>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</si>
  <si>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</si>
  <si>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</si>
  <si>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</si>
  <si>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</si>
  <si>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</si>
  <si>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</si>
  <si>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</si>
  <si>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</si>
  <si>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</si>
  <si>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</si>
  <si>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</si>
  <si>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</si>
  <si>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</si>
  <si>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</si>
  <si>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</si>
  <si>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</si>
  <si>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</si>
  <si>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</si>
  <si>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</si>
  <si>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</si>
  <si>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</si>
  <si>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</si>
  <si>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</si>
  <si>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</si>
  <si>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</si>
  <si>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</si>
  <si>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</si>
  <si>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</si>
  <si>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</si>
  <si>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</si>
  <si>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</si>
  <si>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</si>
  <si>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</si>
  <si>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</si>
  <si>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</si>
  <si>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</si>
  <si>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</si>
  <si>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</si>
  <si>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</si>
  <si>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</si>
  <si>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</si>
  <si>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</si>
  <si>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</si>
  <si>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</si>
  <si>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</si>
  <si>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</si>
  <si>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</si>
  <si>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</si>
  <si>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</si>
  <si>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</si>
  <si>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</si>
  <si>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</si>
  <si>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</si>
  <si>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</si>
  <si>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</si>
  <si>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</si>
  <si>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</si>
  <si>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</si>
  <si>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</si>
  <si>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</si>
  <si>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</si>
  <si>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</si>
  <si>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</si>
  <si>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</si>
  <si>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</si>
  <si>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</si>
  <si>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</si>
  <si>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</si>
  <si>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</si>
  <si>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</si>
  <si>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</si>
  <si>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</si>
  <si>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</si>
  <si>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</si>
  <si>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</si>
  <si>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</si>
  <si>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</si>
  <si>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</si>
  <si>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</si>
  <si>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</si>
  <si>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</si>
  <si>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</si>
  <si>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</si>
  <si>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</si>
  <si>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</si>
  <si>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</si>
  <si>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</si>
  <si>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</si>
  <si>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</si>
  <si>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</si>
  <si>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----------------------------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</si>
  <si>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</si>
  <si>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</si>
  <si>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</si>
  <si>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</si>
  <si>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</si>
  <si>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</si>
  <si>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</si>
  <si>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</si>
  <si>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</si>
  <si>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</si>
  <si>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</si>
  <si>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</si>
  <si>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</si>
  <si>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</si>
  <si>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</si>
  <si>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</si>
  <si>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</si>
  <si>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</si>
  <si>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</si>
  <si>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</si>
  <si>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</si>
  <si>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</si>
  <si>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</si>
  <si>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</si>
  <si>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</si>
  <si>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</si>
  <si>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</si>
  <si>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</si>
  <si>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</si>
  <si>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</si>
  <si>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</si>
  <si>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</si>
  <si>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</si>
  <si>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</si>
  <si>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</si>
  <si>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</si>
  <si>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</si>
  <si>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</si>
  <si>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</si>
  <si>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</si>
  <si>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</si>
  <si>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</si>
  <si>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</si>
  <si>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</si>
  <si>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</si>
  <si>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</si>
  <si>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</si>
  <si>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</si>
  <si>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</si>
  <si>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</si>
  <si>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</si>
  <si>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</si>
  <si>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</si>
  <si>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</si>
  <si>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</si>
  <si>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</si>
  <si>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</si>
  <si>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</si>
  <si>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</si>
  <si>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</si>
  <si>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</si>
  <si>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</si>
  <si>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</si>
  <si>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</si>
  <si>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</si>
  <si>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</si>
  <si>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</si>
  <si>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</si>
  <si>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</si>
  <si>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</si>
  <si>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</si>
  <si>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</si>
  <si>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</si>
  <si>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</si>
  <si>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</si>
  <si>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</si>
  <si>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</si>
  <si>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</si>
  <si>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</si>
  <si>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</si>
  <si>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</si>
  <si>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</si>
  <si>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</si>
  <si>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</si>
  <si>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</si>
  <si>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</si>
  <si>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</si>
  <si>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</si>
  <si>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</si>
  <si>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</si>
  <si>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</si>
  <si>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</si>
  <si>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</si>
  <si>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</si>
  <si>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</si>
  <si>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</si>
  <si>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</si>
  <si>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</si>
  <si>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</si>
  <si>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</si>
  <si>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</si>
  <si>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</si>
  <si>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</si>
  <si>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</si>
  <si>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</si>
  <si>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</si>
  <si>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</si>
  <si>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</si>
  <si>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</si>
  <si>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</si>
  <si>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</si>
  <si>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</si>
  <si>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</si>
  <si>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</si>
  <si>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</si>
  <si>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</si>
  <si>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</si>
  <si>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</si>
  <si>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</si>
  <si>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</si>
  <si>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</si>
  <si>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</si>
  <si>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</si>
  <si>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</si>
  <si>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</si>
  <si>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</si>
  <si>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</si>
  <si>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</si>
  <si>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</si>
  <si>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</si>
  <si>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</si>
  <si>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</si>
  <si>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</si>
  <si>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</si>
  <si>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</si>
  <si>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</si>
  <si>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</si>
  <si>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</si>
  <si>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</si>
  <si>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</si>
  <si>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</si>
  <si>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</si>
  <si>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</si>
  <si>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</si>
  <si>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</si>
  <si>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</si>
  <si>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</si>
  <si>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</si>
  <si>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</si>
  <si>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</si>
  <si>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</si>
  <si>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</si>
  <si>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</si>
  <si>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</si>
  <si>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</si>
  <si>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</si>
  <si>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</si>
  <si>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</si>
  <si>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</si>
  <si>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</si>
  <si>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</si>
  <si>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</si>
  <si>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</si>
  <si>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</si>
  <si>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</si>
  <si>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</si>
  <si>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</si>
  <si>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Ezer forintban!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</si>
  <si>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</si>
  <si>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</si>
  <si>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</si>
  <si>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</si>
  <si>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</si>
  <si>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</si>
  <si>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</si>
  <si>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</si>
  <si>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</si>
  <si>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</si>
  <si>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</si>
  <si>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</si>
  <si>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</si>
  <si>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</si>
  <si>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</si>
  <si>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</si>
  <si>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</si>
  <si>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</si>
  <si>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</si>
  <si>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</si>
  <si>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</si>
  <si>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</si>
  <si>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</si>
  <si>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</si>
  <si>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</si>
  <si>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III. Befektetett pénzügyi eszközök</t>
  </si>
  <si>
    <t>Működési célú finanszírozási kiadások (6.1.1.+…+6.1.7.)</t>
  </si>
  <si>
    <t>Felhalmozási célú finanszírozási kiadások (6.2.1.+...+6.2.8.)</t>
  </si>
  <si>
    <t>II. Átvett pénzeszközök  államháztartáson belülről (2.1.+2.3.)</t>
  </si>
  <si>
    <t>II. Felhalmozási költségvetés kiadásai (2.1+…+2.3)</t>
  </si>
  <si>
    <t>Urnafal építése</t>
  </si>
  <si>
    <t>"Turul" emlékmű</t>
  </si>
  <si>
    <t>Laptop vásárlás</t>
  </si>
  <si>
    <t>Egytengelyes utánfutó</t>
  </si>
  <si>
    <t>Kavulák Szobor</t>
  </si>
  <si>
    <t>Husqvarna fűnyírótraktor</t>
  </si>
  <si>
    <t>Zrínyi Miklós Művelődési Ház és Könyvtár fűtés korszerűsítés</t>
  </si>
  <si>
    <t>Út felújítások</t>
  </si>
  <si>
    <t>Óvoda fűtés felújítás</t>
  </si>
  <si>
    <t>Zrínyi Miklós Művelődési Ház és Könyvtár fűtés bádogos munka</t>
  </si>
  <si>
    <t>Helyi szervezési intézkedés támogatása</t>
  </si>
  <si>
    <t>Szerkezet átalakítási támogatás</t>
  </si>
  <si>
    <t>Előző évi költségvetési kiegészítések, visszatérülések</t>
  </si>
  <si>
    <t>Szent Antal Óvoda és Bölcsőde</t>
  </si>
  <si>
    <t>Zrínyi Miklós Művelődési Ház és Könyvtár</t>
  </si>
  <si>
    <t>Traktor vásárlás</t>
  </si>
  <si>
    <t>Kazán vásrlás</t>
  </si>
  <si>
    <t>Előző évi költségvetési kiegészítések visszatérülések</t>
  </si>
  <si>
    <t>Hütőszekrény vásárlás</t>
  </si>
  <si>
    <t>Berzencéért Alapítvány</t>
  </si>
  <si>
    <t>Szeretet Temploma Alapítvány</t>
  </si>
  <si>
    <t>Borostyán Nyugdijasklub</t>
  </si>
  <si>
    <t>Berzencei Asztalitenisz Egyesület</t>
  </si>
  <si>
    <t>Önkéntes Tűzoltó Egyesület</t>
  </si>
  <si>
    <t>Sportegyesület Berzence</t>
  </si>
  <si>
    <t xml:space="preserve">müködési kiadások </t>
  </si>
  <si>
    <t>Mozgáskorlátozottak Egyesülee</t>
  </si>
  <si>
    <t>átengedett központi adók</t>
  </si>
  <si>
    <t>6. melléklet a ……/2014. (III.25.) önkormányzati rendelethez</t>
  </si>
  <si>
    <t>7.1. melléklet a ……/2014. (III.25.) önkormányzati rendelethez</t>
  </si>
  <si>
    <t>7.2. melléklet a ……/2014. (III.25.) önkormányzati rendelethez</t>
  </si>
  <si>
    <t>7.3. melléklet a ……/2014. (III.25.) önkormányzati rendelethez</t>
  </si>
  <si>
    <t>FORRÁSOK ÖSSZESEN</t>
  </si>
  <si>
    <t>III. Egyéb passzív pénzügyi elszámolások</t>
  </si>
  <si>
    <t xml:space="preserve"> II. Rövid lejáratú kötelezettségek</t>
  </si>
  <si>
    <t xml:space="preserve">  I. Hosszú lejáratú kötelezettségek</t>
  </si>
  <si>
    <t>F) KÖTELEZETTSÉGEK ÖSSZESEN</t>
  </si>
  <si>
    <t>II. Vállalkozási tartalékok</t>
  </si>
  <si>
    <t xml:space="preserve"> I. Költségvetési tartalékok</t>
  </si>
  <si>
    <t>E) TARTALÉKOK ÖSSZESEN</t>
  </si>
  <si>
    <t>3. Értékelési tartalék</t>
  </si>
  <si>
    <t>2. Tőkeváltozások</t>
  </si>
  <si>
    <t>1. Tartós tőke</t>
  </si>
  <si>
    <t>D) SAJÁT TŐKE ÖSSZESEN</t>
  </si>
  <si>
    <t>Tárgyév auditált egyszerűsített beszámoló záró adatai</t>
  </si>
  <si>
    <t>Auditálási eltérések                ( ± )</t>
  </si>
  <si>
    <t>Tárgyévi költségvetési beszámoló záró adatai</t>
  </si>
  <si>
    <t>Előző év auditált egyszerűsített beszámoló záró adatai</t>
  </si>
  <si>
    <t>Előző évi költségvetési beszámoló záró adatai</t>
  </si>
  <si>
    <t>F O R R Á S O K</t>
  </si>
  <si>
    <t>ESZKÖZÖK ÖSSZESEN</t>
  </si>
  <si>
    <t>V. Egyéb aktív pénzügyi elszámolások</t>
  </si>
  <si>
    <t>IV.Pénzeszközök</t>
  </si>
  <si>
    <t>lll. Értékpapírok</t>
  </si>
  <si>
    <t>ll.  Követelések</t>
  </si>
  <si>
    <t>l.   Készletek</t>
  </si>
  <si>
    <t xml:space="preserve">B) FORGÓESZKÖZÖK </t>
  </si>
  <si>
    <t>lV.Üzemeltetésre, kezelésre átadott eszközök</t>
  </si>
  <si>
    <t>II.  Tárgyi eszközök</t>
  </si>
  <si>
    <t>I.   Immateriális javak</t>
  </si>
  <si>
    <t xml:space="preserve">A) BEFEKTETETT ESZKÖZÖK </t>
  </si>
  <si>
    <t>E S Z K Ö Z Ö K</t>
  </si>
  <si>
    <t xml:space="preserve">         2013. ÉV</t>
  </si>
  <si>
    <t>Berzence Nagyközség Önkormányzata
EGYSZERŰSÍTETT MÉRLEG</t>
  </si>
  <si>
    <t xml:space="preserve">   - Szabad pénzmaradvány</t>
  </si>
  <si>
    <t xml:space="preserve">   - Kötelezettséggel terhelt pénzmaradvány</t>
  </si>
  <si>
    <t>A 12. sorból 
   - az egészségbiztosítási alapból folyósított pénzmaradványa</t>
  </si>
  <si>
    <t>Módosított pénzmaradvány (9±10±11)</t>
  </si>
  <si>
    <t>Költségvetési pénzmaradványt külön jogszabály alapján módosító tétel ( ± )</t>
  </si>
  <si>
    <t>A vállalkozási maradványból alaptevékenység ellátására felhasznált összeg</t>
  </si>
  <si>
    <t>Költségvetési pénzmaradvány (6±7±8)</t>
  </si>
  <si>
    <t>Pénzmaradványt terhelő elvonások ( ± )</t>
  </si>
  <si>
    <t>Finanszírozásból származó korrekciók ( ± )</t>
  </si>
  <si>
    <t>Tárgyévi helyesbített pénzmaradvány (1+2±3–4–5)</t>
  </si>
  <si>
    <t>Vállalkozási tevékenység pénzforgalmi vállalkozási maradványa ( - )</t>
  </si>
  <si>
    <t>Előző év(ek)ben képzett tartalékok maradványa ( - )</t>
  </si>
  <si>
    <t>Egyéb aktív és passzív pénzügyi elszámolások összevont záró egyenlege (±)</t>
  </si>
  <si>
    <t>Forgatási célú pénzügyi műveletek egyenlege</t>
  </si>
  <si>
    <t>Záró pénzkészlet</t>
  </si>
  <si>
    <t>2013. ÉV</t>
  </si>
  <si>
    <t>EGYSZERŰSÍTETT PÉNZMARADVÁNY-KIMUTATÁS</t>
  </si>
  <si>
    <t>Berzence Nagyközség Önkormányzata</t>
  </si>
  <si>
    <t>2.1. melléklet a 4/2014.(III.25.) önkormányzati rendelethez</t>
  </si>
  <si>
    <t>2.2. melléklet a 4/2014.(III.25.)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</si>
</sst>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#,###__;\-\ #,###__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i/>
      <sz val="12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thick"/>
      <bottom style="medium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4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5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5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6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0" applyNumberFormat="1" applyFont="1" applyFill="1" applyBorder="1" applyAlignment="1" applyProtection="1">
      <alignment vertical="center"/>
      <protection/>
    </xf>
    <xf numFmtId="164" fontId="20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26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5" fillId="0" borderId="67" xfId="0" applyFont="1" applyBorder="1" applyAlignment="1" applyProtection="1">
      <alignment horizontal="left" vertical="center" wrapText="1" indent="1"/>
      <protection/>
    </xf>
    <xf numFmtId="0" fontId="25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2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32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7" fillId="0" borderId="75" xfId="0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7" fillId="0" borderId="15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8" xfId="0" applyFont="1" applyFill="1" applyBorder="1" applyAlignment="1">
      <alignment horizontal="right" vertical="center" wrapText="1" indent="1"/>
    </xf>
    <xf numFmtId="0" fontId="17" fillId="0" borderId="15" xfId="0" applyFont="1" applyFill="1" applyBorder="1" applyAlignment="1" applyProtection="1">
      <alignment horizontal="left" vertical="center" wrapText="1" indent="8"/>
      <protection locked="0"/>
    </xf>
    <xf numFmtId="0" fontId="13" fillId="0" borderId="23" xfId="0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 indent="1"/>
    </xf>
    <xf numFmtId="0" fontId="13" fillId="0" borderId="14" xfId="0" applyFont="1" applyFill="1" applyBorder="1" applyAlignment="1" applyProtection="1">
      <alignment horizontal="left" vertical="center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0" fontId="13" fillId="0" borderId="21" xfId="0" applyFont="1" applyFill="1" applyBorder="1" applyAlignment="1">
      <alignment horizontal="right" vertical="center" indent="1"/>
    </xf>
    <xf numFmtId="0" fontId="13" fillId="0" borderId="16" xfId="0" applyFont="1" applyFill="1" applyBorder="1" applyAlignment="1" applyProtection="1">
      <alignment horizontal="left" vertical="center" indent="1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vertical="center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horizontal="right" vertical="center" wrapText="1" indent="2"/>
    </xf>
    <xf numFmtId="164" fontId="12" fillId="0" borderId="28" xfId="0" applyNumberFormat="1" applyFont="1" applyFill="1" applyBorder="1" applyAlignment="1">
      <alignment horizontal="right" vertical="center" wrapText="1" indent="2"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23" fillId="0" borderId="38" xfId="0" applyFont="1" applyBorder="1" applyAlignment="1" applyProtection="1">
      <alignment horizontal="left" vertical="center" wrapText="1" indent="1"/>
      <protection/>
    </xf>
    <xf numFmtId="0" fontId="29" fillId="0" borderId="0" xfId="6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164" fontId="29" fillId="0" borderId="0" xfId="61" applyNumberFormat="1" applyFill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77" fontId="12" fillId="0" borderId="76" xfId="61" applyNumberFormat="1" applyFont="1" applyFill="1" applyBorder="1" applyAlignment="1">
      <alignment vertical="center"/>
      <protection/>
    </xf>
    <xf numFmtId="177" fontId="12" fillId="0" borderId="77" xfId="61" applyNumberFormat="1" applyFont="1" applyFill="1" applyBorder="1" applyAlignment="1">
      <alignment vertical="center"/>
      <protection/>
    </xf>
    <xf numFmtId="177" fontId="12" fillId="0" borderId="78" xfId="61" applyNumberFormat="1" applyFont="1" applyFill="1" applyBorder="1" applyAlignment="1">
      <alignment vertical="center"/>
      <protection/>
    </xf>
    <xf numFmtId="0" fontId="6" fillId="0" borderId="77" xfId="61" applyFont="1" applyFill="1" applyBorder="1" applyAlignment="1">
      <alignment horizontal="left" vertical="center" indent="1"/>
      <protection/>
    </xf>
    <xf numFmtId="0" fontId="12" fillId="0" borderId="79" xfId="61" applyFont="1" applyFill="1" applyBorder="1" applyAlignment="1">
      <alignment horizontal="left" vertical="center" indent="1"/>
      <protection/>
    </xf>
    <xf numFmtId="177" fontId="13" fillId="0" borderId="80" xfId="61" applyNumberFormat="1" applyFont="1" applyFill="1" applyBorder="1">
      <alignment/>
      <protection/>
    </xf>
    <xf numFmtId="177" fontId="13" fillId="0" borderId="32" xfId="61" applyNumberFormat="1" applyFont="1" applyFill="1" applyBorder="1" applyAlignment="1" applyProtection="1">
      <alignment vertical="center"/>
      <protection locked="0"/>
    </xf>
    <xf numFmtId="177" fontId="13" fillId="0" borderId="32" xfId="61" applyNumberFormat="1" applyFont="1" applyFill="1" applyBorder="1">
      <alignment/>
      <protection/>
    </xf>
    <xf numFmtId="177" fontId="13" fillId="0" borderId="23" xfId="61" applyNumberFormat="1" applyFont="1" applyFill="1" applyBorder="1" applyProtection="1">
      <alignment/>
      <protection locked="0"/>
    </xf>
    <xf numFmtId="0" fontId="13" fillId="0" borderId="11" xfId="61" applyFont="1" applyFill="1" applyBorder="1" applyAlignment="1">
      <alignment horizontal="left" indent="3"/>
      <protection/>
    </xf>
    <xf numFmtId="0" fontId="13" fillId="0" borderId="81" xfId="61" applyFont="1" applyFill="1" applyBorder="1" applyAlignment="1">
      <alignment horizontal="left" indent="1"/>
      <protection/>
    </xf>
    <xf numFmtId="177" fontId="13" fillId="0" borderId="82" xfId="61" applyNumberFormat="1" applyFont="1" applyFill="1" applyBorder="1">
      <alignment/>
      <protection/>
    </xf>
    <xf numFmtId="177" fontId="13" fillId="0" borderId="11" xfId="61" applyNumberFormat="1" applyFont="1" applyFill="1" applyBorder="1" applyAlignment="1" applyProtection="1">
      <alignment vertical="center"/>
      <protection locked="0"/>
    </xf>
    <xf numFmtId="177" fontId="13" fillId="0" borderId="11" xfId="61" applyNumberFormat="1" applyFont="1" applyFill="1" applyBorder="1">
      <alignment/>
      <protection/>
    </xf>
    <xf numFmtId="177" fontId="13" fillId="0" borderId="18" xfId="61" applyNumberFormat="1" applyFont="1" applyFill="1" applyBorder="1" applyProtection="1">
      <alignment/>
      <protection locked="0"/>
    </xf>
    <xf numFmtId="177" fontId="13" fillId="0" borderId="83" xfId="61" applyNumberFormat="1" applyFont="1" applyFill="1" applyBorder="1">
      <alignment/>
      <protection/>
    </xf>
    <xf numFmtId="177" fontId="13" fillId="0" borderId="14" xfId="61" applyNumberFormat="1" applyFont="1" applyFill="1" applyBorder="1" applyAlignment="1" applyProtection="1">
      <alignment vertical="center"/>
      <protection locked="0"/>
    </xf>
    <xf numFmtId="177" fontId="13" fillId="0" borderId="14" xfId="61" applyNumberFormat="1" applyFont="1" applyFill="1" applyBorder="1">
      <alignment/>
      <protection/>
    </xf>
    <xf numFmtId="177" fontId="13" fillId="0" borderId="22" xfId="61" applyNumberFormat="1" applyFont="1" applyFill="1" applyBorder="1" applyProtection="1">
      <alignment/>
      <protection locked="0"/>
    </xf>
    <xf numFmtId="0" fontId="31" fillId="0" borderId="0" xfId="61" applyFont="1" applyFill="1" applyAlignment="1">
      <alignment vertical="center"/>
      <protection/>
    </xf>
    <xf numFmtId="177" fontId="12" fillId="0" borderId="84" xfId="61" applyNumberFormat="1" applyFont="1" applyFill="1" applyBorder="1" applyAlignment="1">
      <alignment vertical="center"/>
      <protection/>
    </xf>
    <xf numFmtId="177" fontId="12" fillId="0" borderId="25" xfId="61" applyNumberFormat="1" applyFont="1" applyFill="1" applyBorder="1" applyAlignment="1">
      <alignment vertical="center"/>
      <protection/>
    </xf>
    <xf numFmtId="177" fontId="12" fillId="0" borderId="24" xfId="61" applyNumberFormat="1" applyFont="1" applyFill="1" applyBorder="1" applyAlignment="1">
      <alignment vertical="center"/>
      <protection/>
    </xf>
    <xf numFmtId="0" fontId="12" fillId="0" borderId="25" xfId="61" applyFont="1" applyFill="1" applyBorder="1" applyAlignment="1">
      <alignment horizontal="left" vertical="center" indent="1"/>
      <protection/>
    </xf>
    <xf numFmtId="0" fontId="12" fillId="0" borderId="85" xfId="61" applyFont="1" applyFill="1" applyBorder="1" applyAlignment="1">
      <alignment horizontal="left" vertical="center" indent="1"/>
      <protection/>
    </xf>
    <xf numFmtId="0" fontId="12" fillId="0" borderId="25" xfId="61" applyFont="1" applyFill="1" applyBorder="1" applyAlignment="1" quotePrefix="1">
      <alignment horizontal="left" vertical="center" indent="1"/>
      <protection/>
    </xf>
    <xf numFmtId="0" fontId="13" fillId="0" borderId="10" xfId="61" applyFont="1" applyFill="1" applyBorder="1" applyAlignment="1">
      <alignment horizontal="left" indent="3"/>
      <protection/>
    </xf>
    <xf numFmtId="0" fontId="13" fillId="0" borderId="86" xfId="61" applyFont="1" applyFill="1" applyBorder="1" applyAlignment="1">
      <alignment horizontal="left" indent="1"/>
      <protection/>
    </xf>
    <xf numFmtId="177" fontId="13" fillId="0" borderId="87" xfId="61" applyNumberFormat="1" applyFont="1" applyFill="1" applyBorder="1">
      <alignment/>
      <protection/>
    </xf>
    <xf numFmtId="177" fontId="13" fillId="0" borderId="16" xfId="61" applyNumberFormat="1" applyFont="1" applyFill="1" applyBorder="1" applyAlignment="1" applyProtection="1">
      <alignment vertical="center"/>
      <protection locked="0"/>
    </xf>
    <xf numFmtId="177" fontId="13" fillId="0" borderId="16" xfId="61" applyNumberFormat="1" applyFont="1" applyFill="1" applyBorder="1">
      <alignment/>
      <protection/>
    </xf>
    <xf numFmtId="177" fontId="13" fillId="0" borderId="21" xfId="61" applyNumberFormat="1" applyFont="1" applyFill="1" applyBorder="1" applyProtection="1">
      <alignment/>
      <protection locked="0"/>
    </xf>
    <xf numFmtId="177" fontId="12" fillId="0" borderId="84" xfId="61" applyNumberFormat="1" applyFont="1" applyFill="1" applyBorder="1" applyAlignment="1">
      <alignment horizontal="center" vertical="center" wrapText="1"/>
      <protection/>
    </xf>
    <xf numFmtId="177" fontId="6" fillId="0" borderId="25" xfId="61" applyNumberFormat="1" applyFont="1" applyFill="1" applyBorder="1" applyAlignment="1">
      <alignment horizontal="center" vertical="center" wrapText="1"/>
      <protection/>
    </xf>
    <xf numFmtId="177" fontId="12" fillId="0" borderId="25" xfId="61" applyNumberFormat="1" applyFont="1" applyFill="1" applyBorder="1" applyAlignment="1">
      <alignment horizontal="center" vertical="center" wrapText="1"/>
      <protection/>
    </xf>
    <xf numFmtId="177" fontId="6" fillId="0" borderId="24" xfId="61" applyNumberFormat="1" applyFont="1" applyFill="1" applyBorder="1" applyAlignment="1">
      <alignment horizontal="center" vertical="center" wrapText="1"/>
      <protection/>
    </xf>
    <xf numFmtId="0" fontId="30" fillId="0" borderId="0" xfId="61" applyFont="1" applyFill="1" applyAlignment="1">
      <alignment vertical="center"/>
      <protection/>
    </xf>
    <xf numFmtId="0" fontId="6" fillId="0" borderId="25" xfId="61" applyFont="1" applyFill="1" applyBorder="1" applyAlignment="1">
      <alignment horizontal="left" vertical="center" indent="1"/>
      <protection/>
    </xf>
    <xf numFmtId="37" fontId="12" fillId="0" borderId="85" xfId="61" applyNumberFormat="1" applyFont="1" applyFill="1" applyBorder="1" applyAlignment="1">
      <alignment horizontal="left" vertical="center" indent="1"/>
      <protection/>
    </xf>
    <xf numFmtId="177" fontId="13" fillId="0" borderId="32" xfId="61" applyNumberFormat="1" applyFont="1" applyFill="1" applyBorder="1" applyProtection="1">
      <alignment/>
      <protection locked="0"/>
    </xf>
    <xf numFmtId="37" fontId="13" fillId="0" borderId="81" xfId="61" applyNumberFormat="1" applyFont="1" applyFill="1" applyBorder="1" applyAlignment="1">
      <alignment horizontal="left" indent="1"/>
      <protection/>
    </xf>
    <xf numFmtId="177" fontId="13" fillId="0" borderId="11" xfId="61" applyNumberFormat="1" applyFont="1" applyFill="1" applyBorder="1" applyProtection="1">
      <alignment/>
      <protection locked="0"/>
    </xf>
    <xf numFmtId="37" fontId="13" fillId="0" borderId="81" xfId="61" applyNumberFormat="1" applyFont="1" applyFill="1" applyBorder="1" applyAlignment="1">
      <alignment horizontal="left" wrapText="1" indent="1"/>
      <protection/>
    </xf>
    <xf numFmtId="177" fontId="13" fillId="0" borderId="14" xfId="61" applyNumberFormat="1" applyFont="1" applyFill="1" applyBorder="1" applyProtection="1">
      <alignment/>
      <protection locked="0"/>
    </xf>
    <xf numFmtId="177" fontId="13" fillId="0" borderId="11" xfId="42" applyNumberFormat="1" applyFont="1" applyFill="1" applyBorder="1" applyAlignment="1" applyProtection="1">
      <alignment/>
      <protection locked="0"/>
    </xf>
    <xf numFmtId="177" fontId="13" fillId="0" borderId="11" xfId="42" applyNumberFormat="1" applyFont="1" applyFill="1" applyBorder="1" applyAlignment="1" applyProtection="1">
      <alignment vertical="center"/>
      <protection locked="0"/>
    </xf>
    <xf numFmtId="177" fontId="13" fillId="0" borderId="18" xfId="42" applyNumberFormat="1" applyFont="1" applyFill="1" applyBorder="1" applyAlignment="1" applyProtection="1">
      <alignment/>
      <protection locked="0"/>
    </xf>
    <xf numFmtId="177" fontId="13" fillId="0" borderId="14" xfId="42" applyNumberFormat="1" applyFont="1" applyFill="1" applyBorder="1" applyAlignment="1" applyProtection="1" quotePrefix="1">
      <alignment horizontal="right"/>
      <protection locked="0"/>
    </xf>
    <xf numFmtId="177" fontId="13" fillId="0" borderId="14" xfId="42" applyNumberFormat="1" applyFont="1" applyFill="1" applyBorder="1" applyAlignment="1" applyProtection="1">
      <alignment vertical="center"/>
      <protection locked="0"/>
    </xf>
    <xf numFmtId="177" fontId="13" fillId="0" borderId="22" xfId="42" applyNumberFormat="1" applyFont="1" applyFill="1" applyBorder="1" applyAlignment="1" applyProtection="1" quotePrefix="1">
      <alignment horizontal="right"/>
      <protection locked="0"/>
    </xf>
    <xf numFmtId="0" fontId="13" fillId="0" borderId="14" xfId="61" applyFont="1" applyFill="1" applyBorder="1" applyAlignment="1">
      <alignment horizontal="left" indent="3"/>
      <protection/>
    </xf>
    <xf numFmtId="37" fontId="13" fillId="0" borderId="88" xfId="61" applyNumberFormat="1" applyFont="1" applyFill="1" applyBorder="1" applyAlignment="1">
      <alignment horizontal="left" indent="1"/>
      <protection/>
    </xf>
    <xf numFmtId="0" fontId="31" fillId="0" borderId="0" xfId="61" applyFont="1" applyFill="1" applyAlignment="1">
      <alignment vertical="center"/>
      <protection/>
    </xf>
    <xf numFmtId="177" fontId="12" fillId="0" borderId="25" xfId="61" applyNumberFormat="1" applyFont="1" applyFill="1" applyBorder="1" applyAlignment="1">
      <alignment horizontal="right" vertical="center"/>
      <protection/>
    </xf>
    <xf numFmtId="177" fontId="12" fillId="0" borderId="24" xfId="61" applyNumberFormat="1" applyFont="1" applyFill="1" applyBorder="1" applyAlignment="1">
      <alignment horizontal="right" vertical="center"/>
      <protection/>
    </xf>
    <xf numFmtId="0" fontId="12" fillId="0" borderId="89" xfId="61" applyFont="1" applyFill="1" applyBorder="1" applyAlignment="1">
      <alignment horizontal="center" vertical="center" wrapText="1"/>
      <protection/>
    </xf>
    <xf numFmtId="0" fontId="6" fillId="0" borderId="90" xfId="61" applyFont="1" applyFill="1" applyBorder="1" applyAlignment="1">
      <alignment horizontal="center" vertical="center" wrapText="1"/>
      <protection/>
    </xf>
    <xf numFmtId="0" fontId="12" fillId="0" borderId="90" xfId="61" applyFont="1" applyFill="1" applyBorder="1" applyAlignment="1">
      <alignment horizontal="center" vertical="center" wrapText="1"/>
      <protection/>
    </xf>
    <xf numFmtId="0" fontId="32" fillId="0" borderId="0" xfId="61" applyFont="1" applyFill="1">
      <alignment/>
      <protection/>
    </xf>
    <xf numFmtId="0" fontId="4" fillId="0" borderId="0" xfId="61" applyFont="1" applyFill="1" applyAlignment="1">
      <alignment horizontal="right"/>
      <protection/>
    </xf>
    <xf numFmtId="0" fontId="29" fillId="0" borderId="0" xfId="61" applyFill="1" applyAlignment="1">
      <alignment vertical="center"/>
      <protection/>
    </xf>
    <xf numFmtId="177" fontId="13" fillId="0" borderId="33" xfId="61" applyNumberFormat="1" applyFont="1" applyFill="1" applyBorder="1" applyAlignment="1">
      <alignment horizontal="right" vertical="center"/>
      <protection/>
    </xf>
    <xf numFmtId="177" fontId="13" fillId="0" borderId="32" xfId="42" applyNumberFormat="1" applyFont="1" applyFill="1" applyBorder="1" applyAlignment="1" applyProtection="1">
      <alignment horizontal="right" vertical="center"/>
      <protection locked="0"/>
    </xf>
    <xf numFmtId="177" fontId="13" fillId="0" borderId="32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32" xfId="61" applyNumberFormat="1" applyFont="1" applyFill="1" applyBorder="1" applyAlignment="1">
      <alignment horizontal="right" vertical="center"/>
      <protection/>
    </xf>
    <xf numFmtId="177" fontId="13" fillId="0" borderId="32" xfId="61" applyNumberFormat="1" applyFont="1" applyFill="1" applyBorder="1" applyAlignment="1" applyProtection="1">
      <alignment horizontal="right" vertical="center"/>
      <protection locked="0"/>
    </xf>
    <xf numFmtId="0" fontId="13" fillId="0" borderId="32" xfId="61" applyFont="1" applyFill="1" applyBorder="1" applyAlignment="1" quotePrefix="1">
      <alignment horizontal="left" vertical="center" wrapText="1" indent="1"/>
      <protection/>
    </xf>
    <xf numFmtId="173" fontId="13" fillId="0" borderId="23" xfId="61" applyNumberFormat="1" applyFont="1" applyFill="1" applyBorder="1" applyAlignment="1">
      <alignment horizontal="center" vertical="center"/>
      <protection/>
    </xf>
    <xf numFmtId="177" fontId="13" fillId="0" borderId="31" xfId="61" applyNumberFormat="1" applyFont="1" applyFill="1" applyBorder="1" applyAlignment="1">
      <alignment horizontal="right" vertical="center"/>
      <protection/>
    </xf>
    <xf numFmtId="177" fontId="13" fillId="0" borderId="11" xfId="42" applyNumberFormat="1" applyFont="1" applyFill="1" applyBorder="1" applyAlignment="1" applyProtection="1">
      <alignment horizontal="right" vertical="center"/>
      <protection locked="0"/>
    </xf>
    <xf numFmtId="177" fontId="13" fillId="0" borderId="11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1" xfId="61" applyNumberFormat="1" applyFont="1" applyFill="1" applyBorder="1" applyAlignment="1">
      <alignment horizontal="right" vertical="center"/>
      <protection/>
    </xf>
    <xf numFmtId="177" fontId="13" fillId="0" borderId="11" xfId="61" applyNumberFormat="1" applyFont="1" applyFill="1" applyBorder="1" applyAlignment="1" applyProtection="1">
      <alignment horizontal="right" vertical="center"/>
      <protection locked="0"/>
    </xf>
    <xf numFmtId="0" fontId="13" fillId="0" borderId="11" xfId="61" applyFont="1" applyFill="1" applyBorder="1" applyAlignment="1" quotePrefix="1">
      <alignment horizontal="left" vertical="center" wrapText="1" indent="1"/>
      <protection/>
    </xf>
    <xf numFmtId="173" fontId="13" fillId="0" borderId="18" xfId="61" applyNumberFormat="1" applyFont="1" applyFill="1" applyBorder="1" applyAlignment="1">
      <alignment horizontal="center" vertical="center"/>
      <protection/>
    </xf>
    <xf numFmtId="0" fontId="29" fillId="0" borderId="0" xfId="61" applyFill="1" applyBorder="1" applyAlignment="1">
      <alignment vertical="center"/>
      <protection/>
    </xf>
    <xf numFmtId="177" fontId="13" fillId="0" borderId="30" xfId="61" applyNumberFormat="1" applyFont="1" applyFill="1" applyBorder="1" applyAlignment="1">
      <alignment horizontal="right" vertical="center"/>
      <protection/>
    </xf>
    <xf numFmtId="177" fontId="13" fillId="0" borderId="13" xfId="42" applyNumberFormat="1" applyFont="1" applyFill="1" applyBorder="1" applyAlignment="1" applyProtection="1">
      <alignment horizontal="right" vertical="center"/>
      <protection locked="0"/>
    </xf>
    <xf numFmtId="177" fontId="13" fillId="0" borderId="13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3" xfId="61" applyNumberFormat="1" applyFont="1" applyFill="1" applyBorder="1" applyAlignment="1">
      <alignment horizontal="right" vertical="center"/>
      <protection/>
    </xf>
    <xf numFmtId="177" fontId="13" fillId="0" borderId="13" xfId="61" applyNumberFormat="1" applyFont="1" applyFill="1" applyBorder="1" applyAlignment="1" applyProtection="1">
      <alignment horizontal="right" vertical="center"/>
      <protection locked="0"/>
    </xf>
    <xf numFmtId="0" fontId="13" fillId="0" borderId="13" xfId="61" applyFont="1" applyFill="1" applyBorder="1" applyAlignment="1">
      <alignment horizontal="left" vertical="center" wrapText="1" indent="1"/>
      <protection/>
    </xf>
    <xf numFmtId="173" fontId="13" fillId="0" borderId="20" xfId="61" applyNumberFormat="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vertical="center"/>
      <protection/>
    </xf>
    <xf numFmtId="177" fontId="12" fillId="0" borderId="28" xfId="61" applyNumberFormat="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 quotePrefix="1">
      <alignment horizontal="left" vertical="center" wrapText="1" indent="1"/>
      <protection/>
    </xf>
    <xf numFmtId="173" fontId="12" fillId="0" borderId="24" xfId="61" applyNumberFormat="1" applyFont="1" applyFill="1" applyBorder="1" applyAlignment="1">
      <alignment horizontal="center" vertical="center"/>
      <protection/>
    </xf>
    <xf numFmtId="177" fontId="13" fillId="0" borderId="46" xfId="61" applyNumberFormat="1" applyFont="1" applyFill="1" applyBorder="1" applyAlignment="1">
      <alignment horizontal="right" vertical="center"/>
      <protection/>
    </xf>
    <xf numFmtId="177" fontId="13" fillId="0" borderId="10" xfId="42" applyNumberFormat="1" applyFont="1" applyFill="1" applyBorder="1" applyAlignment="1" applyProtection="1">
      <alignment horizontal="right" vertical="center"/>
      <protection locked="0"/>
    </xf>
    <xf numFmtId="177" fontId="13" fillId="0" borderId="10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0" xfId="61" applyNumberFormat="1" applyFont="1" applyFill="1" applyBorder="1" applyAlignment="1">
      <alignment horizontal="right" vertical="center"/>
      <protection/>
    </xf>
    <xf numFmtId="177" fontId="13" fillId="0" borderId="10" xfId="61" applyNumberFormat="1" applyFont="1" applyFill="1" applyBorder="1" applyAlignment="1" applyProtection="1">
      <alignment horizontal="right" vertical="center"/>
      <protection locked="0"/>
    </xf>
    <xf numFmtId="0" fontId="13" fillId="0" borderId="10" xfId="61" applyFont="1" applyFill="1" applyBorder="1" applyAlignment="1" quotePrefix="1">
      <alignment horizontal="left" vertical="center" wrapText="1" indent="1"/>
      <protection/>
    </xf>
    <xf numFmtId="173" fontId="13" fillId="0" borderId="17" xfId="61" applyNumberFormat="1" applyFont="1" applyFill="1" applyBorder="1" applyAlignment="1">
      <alignment horizontal="center" vertical="center"/>
      <protection/>
    </xf>
    <xf numFmtId="177" fontId="13" fillId="0" borderId="40" xfId="61" applyNumberFormat="1" applyFont="1" applyFill="1" applyBorder="1" applyAlignment="1">
      <alignment horizontal="right" vertical="center"/>
      <protection/>
    </xf>
    <xf numFmtId="177" fontId="13" fillId="0" borderId="14" xfId="42" applyNumberFormat="1" applyFont="1" applyFill="1" applyBorder="1" applyAlignment="1" applyProtection="1">
      <alignment horizontal="right" vertical="center"/>
      <protection locked="0"/>
    </xf>
    <xf numFmtId="177" fontId="13" fillId="0" borderId="14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4" xfId="61" applyNumberFormat="1" applyFont="1" applyFill="1" applyBorder="1" applyAlignment="1">
      <alignment horizontal="right" vertical="center"/>
      <protection/>
    </xf>
    <xf numFmtId="177" fontId="13" fillId="0" borderId="14" xfId="61" applyNumberFormat="1" applyFont="1" applyFill="1" applyBorder="1" applyAlignment="1" applyProtection="1">
      <alignment horizontal="right" vertical="center"/>
      <protection locked="0"/>
    </xf>
    <xf numFmtId="0" fontId="13" fillId="0" borderId="14" xfId="61" applyFont="1" applyFill="1" applyBorder="1" applyAlignment="1" quotePrefix="1">
      <alignment horizontal="left" vertical="center" wrapText="1" indent="1"/>
      <protection/>
    </xf>
    <xf numFmtId="173" fontId="13" fillId="0" borderId="22" xfId="61" applyNumberFormat="1" applyFont="1" applyFill="1" applyBorder="1" applyAlignment="1">
      <alignment horizontal="center" vertical="center"/>
      <protection/>
    </xf>
    <xf numFmtId="177" fontId="12" fillId="0" borderId="28" xfId="61" applyNumberFormat="1" applyFont="1" applyFill="1" applyBorder="1" applyAlignment="1" applyProtection="1">
      <alignment horizontal="right" vertical="center"/>
      <protection/>
    </xf>
    <xf numFmtId="177" fontId="12" fillId="0" borderId="25" xfId="61" applyNumberFormat="1" applyFont="1" applyFill="1" applyBorder="1" applyAlignment="1" applyProtection="1">
      <alignment horizontal="right" vertical="center"/>
      <protection/>
    </xf>
    <xf numFmtId="0" fontId="12" fillId="0" borderId="25" xfId="61" applyFont="1" applyFill="1" applyBorder="1" applyAlignment="1">
      <alignment horizontal="left" vertical="center" wrapText="1" indent="1"/>
      <protection/>
    </xf>
    <xf numFmtId="173" fontId="12" fillId="0" borderId="24" xfId="61" applyNumberFormat="1" applyFont="1" applyFill="1" applyBorder="1" applyAlignment="1">
      <alignment horizontal="center" vertical="center"/>
      <protection/>
    </xf>
    <xf numFmtId="177" fontId="13" fillId="0" borderId="47" xfId="61" applyNumberFormat="1" applyFont="1" applyFill="1" applyBorder="1" applyAlignment="1">
      <alignment horizontal="right" vertical="center"/>
      <protection/>
    </xf>
    <xf numFmtId="177" fontId="13" fillId="0" borderId="16" xfId="42" applyNumberFormat="1" applyFont="1" applyFill="1" applyBorder="1" applyAlignment="1" applyProtection="1">
      <alignment horizontal="right" vertical="center"/>
      <protection locked="0"/>
    </xf>
    <xf numFmtId="177" fontId="13" fillId="0" borderId="16" xfId="42" applyNumberFormat="1" applyFont="1" applyFill="1" applyBorder="1" applyAlignment="1" applyProtection="1" quotePrefix="1">
      <alignment horizontal="right" vertical="center"/>
      <protection locked="0"/>
    </xf>
    <xf numFmtId="177" fontId="13" fillId="0" borderId="16" xfId="61" applyNumberFormat="1" applyFont="1" applyFill="1" applyBorder="1" applyAlignment="1">
      <alignment horizontal="right" vertical="center"/>
      <protection/>
    </xf>
    <xf numFmtId="177" fontId="13" fillId="0" borderId="16" xfId="61" applyNumberFormat="1" applyFont="1" applyFill="1" applyBorder="1" applyAlignment="1" applyProtection="1">
      <alignment horizontal="right" vertical="center"/>
      <protection locked="0"/>
    </xf>
    <xf numFmtId="0" fontId="13" fillId="0" borderId="16" xfId="61" applyFont="1" applyFill="1" applyBorder="1" applyAlignment="1" quotePrefix="1">
      <alignment horizontal="left" vertical="center" wrapText="1" indent="1"/>
      <protection/>
    </xf>
    <xf numFmtId="173" fontId="13" fillId="0" borderId="21" xfId="61" applyNumberFormat="1" applyFont="1" applyFill="1" applyBorder="1" applyAlignment="1">
      <alignment horizontal="center" vertical="center"/>
      <protection/>
    </xf>
    <xf numFmtId="0" fontId="13" fillId="0" borderId="13" xfId="61" applyFont="1" applyFill="1" applyBorder="1" applyAlignment="1" quotePrefix="1">
      <alignment horizontal="left" vertical="center" wrapText="1" indent="1"/>
      <protection/>
    </xf>
    <xf numFmtId="177" fontId="12" fillId="0" borderId="28" xfId="61" applyNumberFormat="1" applyFont="1" applyFill="1" applyBorder="1" applyAlignment="1" applyProtection="1">
      <alignment horizontal="right" vertical="center"/>
      <protection/>
    </xf>
    <xf numFmtId="177" fontId="12" fillId="0" borderId="25" xfId="61" applyNumberFormat="1" applyFont="1" applyFill="1" applyBorder="1" applyAlignment="1" applyProtection="1">
      <alignment horizontal="right" vertical="center"/>
      <protection/>
    </xf>
    <xf numFmtId="0" fontId="13" fillId="0" borderId="10" xfId="61" applyFont="1" applyFill="1" applyBorder="1" applyAlignment="1">
      <alignment horizontal="left" vertical="center" wrapText="1" indent="1"/>
      <protection/>
    </xf>
    <xf numFmtId="0" fontId="13" fillId="0" borderId="14" xfId="61" applyFont="1" applyFill="1" applyBorder="1" applyAlignment="1">
      <alignment horizontal="left" vertical="center" wrapText="1" indent="1"/>
      <protection/>
    </xf>
    <xf numFmtId="0" fontId="6" fillId="0" borderId="37" xfId="61" applyFont="1" applyFill="1" applyBorder="1" applyAlignment="1">
      <alignment horizontal="center" vertical="center" wrapText="1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 quotePrefix="1">
      <alignment horizontal="center" vertical="center" wrapText="1"/>
      <protection/>
    </xf>
    <xf numFmtId="0" fontId="34" fillId="0" borderId="0" xfId="61" applyFont="1" applyFill="1">
      <alignment/>
      <protection/>
    </xf>
    <xf numFmtId="0" fontId="35" fillId="0" borderId="0" xfId="61" applyFont="1" applyFill="1">
      <alignment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91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6" fillId="0" borderId="64" xfId="0" applyNumberFormat="1" applyFont="1" applyFill="1" applyBorder="1" applyAlignment="1">
      <alignment horizontal="left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9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94" xfId="0" applyFont="1" applyFill="1" applyBorder="1" applyAlignment="1" applyProtection="1" quotePrefix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94" xfId="0" applyFont="1" applyFill="1" applyBorder="1" applyAlignment="1" applyProtection="1" quotePrefix="1">
      <alignment horizontal="center" vertical="center"/>
      <protection locked="0"/>
    </xf>
    <xf numFmtId="0" fontId="33" fillId="0" borderId="0" xfId="61" applyFont="1" applyFill="1" applyAlignment="1" applyProtection="1">
      <alignment horizontal="center"/>
      <protection locked="0"/>
    </xf>
    <xf numFmtId="0" fontId="5" fillId="0" borderId="0" xfId="61" applyFont="1" applyFill="1" applyAlignment="1">
      <alignment horizontal="center" wrapText="1"/>
      <protection/>
    </xf>
    <xf numFmtId="0" fontId="5" fillId="0" borderId="0" xfId="61" applyFont="1" applyFill="1" applyAlignment="1">
      <alignment horizontal="center"/>
      <protection/>
    </xf>
    <xf numFmtId="0" fontId="5" fillId="0" borderId="95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55" xfId="6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0" fillId="0" borderId="98" xfId="0" applyBorder="1" applyAlignment="1">
      <alignment horizontal="center" vertical="center"/>
    </xf>
    <xf numFmtId="0" fontId="33" fillId="0" borderId="0" xfId="61" applyFont="1" applyFill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horizontal="center" vertical="center"/>
      <protection locked="0"/>
    </xf>
    <xf numFmtId="0" fontId="4" fillId="0" borderId="0" xfId="61" applyFont="1" applyFill="1" applyBorder="1" applyAlignment="1">
      <alignment horizontal="right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>
      <alignment horizontal="justify" vertical="center" wrapText="1"/>
    </xf>
    <xf numFmtId="0" fontId="6" fillId="0" borderId="42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inta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9"/>
  <sheetViews>
    <sheetView view="pageLayout" zoomScaleNormal="85" zoomScaleSheetLayoutView="100" workbookViewId="0" topLeftCell="A1">
      <selection activeCell="D35" sqref="D35"/>
    </sheetView>
  </sheetViews>
  <sheetFormatPr defaultColWidth="9.00390625" defaultRowHeight="12.75"/>
  <cols>
    <col min="1" max="1" width="9.50390625" style="290" customWidth="1"/>
    <col min="2" max="2" width="60.875" style="290" customWidth="1"/>
    <col min="3" max="5" width="15.875" style="291" customWidth="1"/>
    <col min="6" max="16384" width="9.375" style="34" customWidth="1"/>
  </cols>
  <sheetData>
    <row r="1" spans="1:5" ht="15.75" customHeight="1">
      <c r="A1" s="624" t="s">
        <v>57</v>
      </c>
      <c r="B1" s="624"/>
      <c r="C1" s="624"/>
      <c r="D1" s="624"/>
      <c r="E1" s="624"/>
    </row>
    <row r="2" spans="1:5" ht="15.75" customHeight="1" thickBot="1">
      <c r="A2" s="300" t="s">
        <v>181</v>
      </c>
      <c r="B2" s="300"/>
      <c r="C2" s="186"/>
      <c r="D2" s="186"/>
      <c r="E2" s="186" t="s">
        <v>330</v>
      </c>
    </row>
    <row r="3" spans="1:5" ht="15.75" customHeight="1">
      <c r="A3" s="625" t="s">
        <v>117</v>
      </c>
      <c r="B3" s="627" t="s">
        <v>59</v>
      </c>
      <c r="C3" s="629" t="s">
        <v>0</v>
      </c>
      <c r="D3" s="629"/>
      <c r="E3" s="630"/>
    </row>
    <row r="4" spans="1:5" ht="37.5" customHeight="1" thickBot="1">
      <c r="A4" s="626"/>
      <c r="B4" s="628"/>
      <c r="C4" s="303" t="s">
        <v>406</v>
      </c>
      <c r="D4" s="303" t="s">
        <v>413</v>
      </c>
      <c r="E4" s="304" t="s">
        <v>414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60</v>
      </c>
      <c r="B6" s="23" t="s">
        <v>193</v>
      </c>
      <c r="C6" s="355">
        <f>+C7+C12+C21</f>
        <v>63849</v>
      </c>
      <c r="D6" s="355">
        <f>+D7+D12+D21</f>
        <v>75117</v>
      </c>
      <c r="E6" s="165">
        <f>+E7+E12+E21</f>
        <v>87798</v>
      </c>
    </row>
    <row r="7" spans="1:5" s="1" customFormat="1" ht="12" customHeight="1" thickBot="1">
      <c r="A7" s="22" t="s">
        <v>61</v>
      </c>
      <c r="B7" s="147" t="s">
        <v>392</v>
      </c>
      <c r="C7" s="356">
        <f>+C8+C9+C10+C11</f>
        <v>30500</v>
      </c>
      <c r="D7" s="356">
        <f>+D8+D9+D10+D11</f>
        <v>42517</v>
      </c>
      <c r="E7" s="166">
        <f>+E8+E9+E10+E11</f>
        <v>55004</v>
      </c>
    </row>
    <row r="8" spans="1:5" s="1" customFormat="1" ht="12" customHeight="1">
      <c r="A8" s="15" t="s">
        <v>145</v>
      </c>
      <c r="B8" s="277" t="s">
        <v>101</v>
      </c>
      <c r="C8" s="357">
        <v>30000</v>
      </c>
      <c r="D8" s="357">
        <v>41827</v>
      </c>
      <c r="E8" s="168">
        <v>54130</v>
      </c>
    </row>
    <row r="9" spans="1:5" s="1" customFormat="1" ht="12" customHeight="1">
      <c r="A9" s="15" t="s">
        <v>146</v>
      </c>
      <c r="B9" s="161" t="s">
        <v>118</v>
      </c>
      <c r="C9" s="357"/>
      <c r="D9" s="357"/>
      <c r="E9" s="168"/>
    </row>
    <row r="10" spans="1:5" s="1" customFormat="1" ht="12" customHeight="1">
      <c r="A10" s="15" t="s">
        <v>147</v>
      </c>
      <c r="B10" s="161" t="s">
        <v>194</v>
      </c>
      <c r="C10" s="357">
        <v>500</v>
      </c>
      <c r="D10" s="357">
        <v>500</v>
      </c>
      <c r="E10" s="168">
        <v>686</v>
      </c>
    </row>
    <row r="11" spans="1:5" s="1" customFormat="1" ht="12" customHeight="1" thickBot="1">
      <c r="A11" s="15" t="s">
        <v>148</v>
      </c>
      <c r="B11" s="278" t="s">
        <v>195</v>
      </c>
      <c r="C11" s="357"/>
      <c r="D11" s="357">
        <v>190</v>
      </c>
      <c r="E11" s="168">
        <v>188</v>
      </c>
    </row>
    <row r="12" spans="1:5" s="1" customFormat="1" ht="12" customHeight="1" thickBot="1">
      <c r="A12" s="22" t="s">
        <v>62</v>
      </c>
      <c r="B12" s="23" t="s">
        <v>196</v>
      </c>
      <c r="C12" s="356">
        <f>+C13+C14+C15+C16+C17+C18+C19+C20</f>
        <v>33349</v>
      </c>
      <c r="D12" s="356">
        <f>+D13+D14+D15+D16+D17+D18+D19+D20</f>
        <v>32600</v>
      </c>
      <c r="E12" s="166">
        <f>+E13+E14+E15+E16+E17+E18+E19+E20</f>
        <v>32794</v>
      </c>
    </row>
    <row r="13" spans="1:5" s="1" customFormat="1" ht="12" customHeight="1">
      <c r="A13" s="19" t="s">
        <v>119</v>
      </c>
      <c r="B13" s="11" t="s">
        <v>201</v>
      </c>
      <c r="C13" s="358">
        <v>500</v>
      </c>
      <c r="D13" s="358">
        <v>500</v>
      </c>
      <c r="E13" s="167">
        <v>519</v>
      </c>
    </row>
    <row r="14" spans="1:5" s="1" customFormat="1" ht="12" customHeight="1">
      <c r="A14" s="15" t="s">
        <v>120</v>
      </c>
      <c r="B14" s="8" t="s">
        <v>202</v>
      </c>
      <c r="C14" s="357">
        <v>200</v>
      </c>
      <c r="D14" s="357">
        <v>900</v>
      </c>
      <c r="E14" s="168">
        <v>1257</v>
      </c>
    </row>
    <row r="15" spans="1:5" s="1" customFormat="1" ht="12" customHeight="1">
      <c r="A15" s="15" t="s">
        <v>121</v>
      </c>
      <c r="B15" s="8" t="s">
        <v>203</v>
      </c>
      <c r="C15" s="357">
        <v>2690</v>
      </c>
      <c r="D15" s="357">
        <v>2690</v>
      </c>
      <c r="E15" s="168">
        <v>2341</v>
      </c>
    </row>
    <row r="16" spans="1:5" s="1" customFormat="1" ht="12" customHeight="1">
      <c r="A16" s="15" t="s">
        <v>122</v>
      </c>
      <c r="B16" s="8" t="s">
        <v>204</v>
      </c>
      <c r="C16" s="357">
        <v>18500</v>
      </c>
      <c r="D16" s="357">
        <v>18441</v>
      </c>
      <c r="E16" s="168">
        <v>18398</v>
      </c>
    </row>
    <row r="17" spans="1:5" s="1" customFormat="1" ht="12" customHeight="1">
      <c r="A17" s="14" t="s">
        <v>197</v>
      </c>
      <c r="B17" s="7" t="s">
        <v>205</v>
      </c>
      <c r="C17" s="359">
        <v>1499</v>
      </c>
      <c r="D17" s="359">
        <v>1795</v>
      </c>
      <c r="E17" s="169">
        <v>1997</v>
      </c>
    </row>
    <row r="18" spans="1:5" s="1" customFormat="1" ht="12" customHeight="1">
      <c r="A18" s="15" t="s">
        <v>198</v>
      </c>
      <c r="B18" s="8" t="s">
        <v>276</v>
      </c>
      <c r="C18" s="357">
        <v>7360</v>
      </c>
      <c r="D18" s="357">
        <v>6324</v>
      </c>
      <c r="E18" s="168">
        <v>6326</v>
      </c>
    </row>
    <row r="19" spans="1:5" s="1" customFormat="1" ht="12" customHeight="1">
      <c r="A19" s="15" t="s">
        <v>199</v>
      </c>
      <c r="B19" s="8" t="s">
        <v>207</v>
      </c>
      <c r="C19" s="357">
        <v>0</v>
      </c>
      <c r="D19" s="357">
        <v>450</v>
      </c>
      <c r="E19" s="168">
        <v>474</v>
      </c>
    </row>
    <row r="20" spans="1:5" s="1" customFormat="1" ht="12" customHeight="1" thickBot="1">
      <c r="A20" s="16" t="s">
        <v>200</v>
      </c>
      <c r="B20" s="9" t="s">
        <v>208</v>
      </c>
      <c r="C20" s="360">
        <v>2600</v>
      </c>
      <c r="D20" s="360">
        <v>1500</v>
      </c>
      <c r="E20" s="170">
        <v>1482</v>
      </c>
    </row>
    <row r="21" spans="1:5" s="1" customFormat="1" ht="12" customHeight="1" thickBot="1">
      <c r="A21" s="22" t="s">
        <v>209</v>
      </c>
      <c r="B21" s="23" t="s">
        <v>277</v>
      </c>
      <c r="C21" s="361"/>
      <c r="D21" s="361"/>
      <c r="E21" s="171"/>
    </row>
    <row r="22" spans="1:5" s="1" customFormat="1" ht="12" customHeight="1" thickBot="1">
      <c r="A22" s="22" t="s">
        <v>64</v>
      </c>
      <c r="B22" s="23" t="s">
        <v>211</v>
      </c>
      <c r="C22" s="356">
        <f>+C23+C24+C25+C26+C27+C28+C29+C30</f>
        <v>169785</v>
      </c>
      <c r="D22" s="356">
        <f>+D23+D24+D25+D26+D27+D28+D29+D30</f>
        <v>185356</v>
      </c>
      <c r="E22" s="166">
        <f>+E23+E24+E25+E26+E27+E28+E29+E30</f>
        <v>185356</v>
      </c>
    </row>
    <row r="23" spans="1:5" s="1" customFormat="1" ht="12" customHeight="1">
      <c r="A23" s="17" t="s">
        <v>123</v>
      </c>
      <c r="B23" s="10" t="s">
        <v>217</v>
      </c>
      <c r="C23" s="362">
        <v>105926</v>
      </c>
      <c r="D23" s="362">
        <v>106339</v>
      </c>
      <c r="E23" s="172">
        <v>106339</v>
      </c>
    </row>
    <row r="24" spans="1:5" s="1" customFormat="1" ht="12" customHeight="1">
      <c r="A24" s="15" t="s">
        <v>124</v>
      </c>
      <c r="B24" s="8" t="s">
        <v>218</v>
      </c>
      <c r="C24" s="357">
        <v>34930</v>
      </c>
      <c r="D24" s="357">
        <v>37392</v>
      </c>
      <c r="E24" s="168">
        <v>37392</v>
      </c>
    </row>
    <row r="25" spans="1:5" s="1" customFormat="1" ht="12" customHeight="1">
      <c r="A25" s="15" t="s">
        <v>125</v>
      </c>
      <c r="B25" s="8" t="s">
        <v>219</v>
      </c>
      <c r="C25" s="357"/>
      <c r="D25" s="357">
        <v>468</v>
      </c>
      <c r="E25" s="168">
        <v>468</v>
      </c>
    </row>
    <row r="26" spans="1:5" s="1" customFormat="1" ht="12" customHeight="1">
      <c r="A26" s="18" t="s">
        <v>212</v>
      </c>
      <c r="B26" s="8" t="s">
        <v>128</v>
      </c>
      <c r="C26" s="363">
        <v>28929</v>
      </c>
      <c r="D26" s="363">
        <v>27653</v>
      </c>
      <c r="E26" s="173">
        <v>27653</v>
      </c>
    </row>
    <row r="27" spans="1:5" s="1" customFormat="1" ht="12" customHeight="1">
      <c r="A27" s="18" t="s">
        <v>213</v>
      </c>
      <c r="B27" s="8" t="s">
        <v>477</v>
      </c>
      <c r="C27" s="363"/>
      <c r="D27" s="363">
        <v>1494</v>
      </c>
      <c r="E27" s="173">
        <v>1494</v>
      </c>
    </row>
    <row r="28" spans="1:5" s="1" customFormat="1" ht="12" customHeight="1">
      <c r="A28" s="15" t="s">
        <v>214</v>
      </c>
      <c r="B28" s="8" t="s">
        <v>478</v>
      </c>
      <c r="C28" s="357"/>
      <c r="D28" s="357">
        <v>5258</v>
      </c>
      <c r="E28" s="168">
        <v>5258</v>
      </c>
    </row>
    <row r="29" spans="1:5" s="1" customFormat="1" ht="12" customHeight="1">
      <c r="A29" s="15" t="s">
        <v>215</v>
      </c>
      <c r="B29" s="8" t="s">
        <v>278</v>
      </c>
      <c r="C29" s="364"/>
      <c r="D29" s="364"/>
      <c r="E29" s="174"/>
    </row>
    <row r="30" spans="1:5" s="1" customFormat="1" ht="12" customHeight="1" thickBot="1">
      <c r="A30" s="15" t="s">
        <v>216</v>
      </c>
      <c r="B30" s="13" t="s">
        <v>221</v>
      </c>
      <c r="C30" s="364"/>
      <c r="D30" s="364">
        <v>6752</v>
      </c>
      <c r="E30" s="174">
        <v>6752</v>
      </c>
    </row>
    <row r="31" spans="1:5" s="1" customFormat="1" ht="12" customHeight="1" thickBot="1">
      <c r="A31" s="140" t="s">
        <v>65</v>
      </c>
      <c r="B31" s="23" t="s">
        <v>393</v>
      </c>
      <c r="C31" s="356">
        <f>+C32+C38</f>
        <v>35881</v>
      </c>
      <c r="D31" s="356">
        <f>+D32+D38</f>
        <v>54914</v>
      </c>
      <c r="E31" s="166">
        <f>+E32+E38</f>
        <v>52109</v>
      </c>
    </row>
    <row r="32" spans="1:5" s="1" customFormat="1" ht="12" customHeight="1">
      <c r="A32" s="141" t="s">
        <v>126</v>
      </c>
      <c r="B32" s="279" t="s">
        <v>394</v>
      </c>
      <c r="C32" s="365">
        <f>+C33+C34+C35+C36+C37</f>
        <v>35881</v>
      </c>
      <c r="D32" s="365">
        <f>+D33+D34+D35+D36+D37</f>
        <v>54914</v>
      </c>
      <c r="E32" s="178">
        <f>+E33+E34+E35+E36+E37</f>
        <v>52072</v>
      </c>
    </row>
    <row r="33" spans="1:5" s="1" customFormat="1" ht="12" customHeight="1">
      <c r="A33" s="142" t="s">
        <v>129</v>
      </c>
      <c r="B33" s="148" t="s">
        <v>279</v>
      </c>
      <c r="C33" s="364">
        <v>9893</v>
      </c>
      <c r="D33" s="364">
        <v>10468</v>
      </c>
      <c r="E33" s="174">
        <v>10468</v>
      </c>
    </row>
    <row r="34" spans="1:5" s="1" customFormat="1" ht="12" customHeight="1">
      <c r="A34" s="142" t="s">
        <v>130</v>
      </c>
      <c r="B34" s="148" t="s">
        <v>484</v>
      </c>
      <c r="C34" s="364"/>
      <c r="D34" s="364">
        <v>266</v>
      </c>
      <c r="E34" s="174">
        <v>266</v>
      </c>
    </row>
    <row r="35" spans="1:5" s="1" customFormat="1" ht="12" customHeight="1">
      <c r="A35" s="142" t="s">
        <v>131</v>
      </c>
      <c r="B35" s="148" t="s">
        <v>281</v>
      </c>
      <c r="C35" s="364"/>
      <c r="D35" s="364">
        <v>401</v>
      </c>
      <c r="E35" s="174">
        <v>401</v>
      </c>
    </row>
    <row r="36" spans="1:5" s="1" customFormat="1" ht="12" customHeight="1">
      <c r="A36" s="142" t="s">
        <v>132</v>
      </c>
      <c r="B36" s="148" t="s">
        <v>282</v>
      </c>
      <c r="C36" s="364"/>
      <c r="D36" s="364">
        <v>14379</v>
      </c>
      <c r="E36" s="174">
        <v>5868</v>
      </c>
    </row>
    <row r="37" spans="1:5" s="1" customFormat="1" ht="12" customHeight="1">
      <c r="A37" s="142" t="s">
        <v>222</v>
      </c>
      <c r="B37" s="148" t="s">
        <v>395</v>
      </c>
      <c r="C37" s="364">
        <v>25988</v>
      </c>
      <c r="D37" s="364">
        <v>29400</v>
      </c>
      <c r="E37" s="174">
        <v>35069</v>
      </c>
    </row>
    <row r="38" spans="1:5" s="1" customFormat="1" ht="12" customHeight="1">
      <c r="A38" s="142" t="s">
        <v>127</v>
      </c>
      <c r="B38" s="149" t="s">
        <v>396</v>
      </c>
      <c r="C38" s="366">
        <f>+C39+C40+C41+C42+C43</f>
        <v>0</v>
      </c>
      <c r="D38" s="366">
        <f>+D39+D40+D41+D42+D43</f>
        <v>0</v>
      </c>
      <c r="E38" s="179">
        <f>+E39+E40+E41+E42+E43</f>
        <v>37</v>
      </c>
    </row>
    <row r="39" spans="1:5" s="1" customFormat="1" ht="12" customHeight="1">
      <c r="A39" s="142" t="s">
        <v>135</v>
      </c>
      <c r="B39" s="148" t="s">
        <v>279</v>
      </c>
      <c r="C39" s="364"/>
      <c r="D39" s="364"/>
      <c r="E39" s="174"/>
    </row>
    <row r="40" spans="1:5" s="1" customFormat="1" ht="12" customHeight="1">
      <c r="A40" s="142" t="s">
        <v>136</v>
      </c>
      <c r="B40" s="148" t="s">
        <v>280</v>
      </c>
      <c r="C40" s="364"/>
      <c r="D40" s="364"/>
      <c r="E40" s="174"/>
    </row>
    <row r="41" spans="1:5" s="1" customFormat="1" ht="12" customHeight="1">
      <c r="A41" s="142" t="s">
        <v>137</v>
      </c>
      <c r="B41" s="148" t="s">
        <v>281</v>
      </c>
      <c r="C41" s="364"/>
      <c r="D41" s="364"/>
      <c r="E41" s="174"/>
    </row>
    <row r="42" spans="1:5" s="1" customFormat="1" ht="12" customHeight="1">
      <c r="A42" s="142" t="s">
        <v>138</v>
      </c>
      <c r="B42" s="150" t="s">
        <v>282</v>
      </c>
      <c r="C42" s="364"/>
      <c r="D42" s="364"/>
      <c r="E42" s="174"/>
    </row>
    <row r="43" spans="1:5" s="1" customFormat="1" ht="12" customHeight="1" thickBot="1">
      <c r="A43" s="143" t="s">
        <v>223</v>
      </c>
      <c r="B43" s="151" t="s">
        <v>397</v>
      </c>
      <c r="C43" s="367"/>
      <c r="D43" s="367"/>
      <c r="E43" s="368">
        <v>37</v>
      </c>
    </row>
    <row r="44" spans="1:5" s="1" customFormat="1" ht="12" customHeight="1" thickBot="1">
      <c r="A44" s="22" t="s">
        <v>224</v>
      </c>
      <c r="B44" s="280" t="s">
        <v>283</v>
      </c>
      <c r="C44" s="356">
        <f>+C45+C46</f>
        <v>0</v>
      </c>
      <c r="D44" s="356">
        <f>+D45+D46</f>
        <v>180</v>
      </c>
      <c r="E44" s="166">
        <f>+E45+E46</f>
        <v>341</v>
      </c>
    </row>
    <row r="45" spans="1:5" s="1" customFormat="1" ht="12" customHeight="1">
      <c r="A45" s="17" t="s">
        <v>133</v>
      </c>
      <c r="B45" s="161" t="s">
        <v>284</v>
      </c>
      <c r="C45" s="362"/>
      <c r="D45" s="362">
        <v>180</v>
      </c>
      <c r="E45" s="172">
        <v>341</v>
      </c>
    </row>
    <row r="46" spans="1:5" s="1" customFormat="1" ht="12" customHeight="1" thickBot="1">
      <c r="A46" s="14" t="s">
        <v>134</v>
      </c>
      <c r="B46" s="156" t="s">
        <v>288</v>
      </c>
      <c r="C46" s="359"/>
      <c r="D46" s="359"/>
      <c r="E46" s="169"/>
    </row>
    <row r="47" spans="1:5" s="1" customFormat="1" ht="12" customHeight="1" thickBot="1">
      <c r="A47" s="22" t="s">
        <v>67</v>
      </c>
      <c r="B47" s="280" t="s">
        <v>287</v>
      </c>
      <c r="C47" s="356">
        <f>+C48+C49+C50</f>
        <v>6550</v>
      </c>
      <c r="D47" s="356">
        <f>+D48+D49+D50</f>
        <v>2509</v>
      </c>
      <c r="E47" s="166">
        <f>+E48+E49+E50</f>
        <v>2297</v>
      </c>
    </row>
    <row r="48" spans="1:5" s="1" customFormat="1" ht="12" customHeight="1">
      <c r="A48" s="17" t="s">
        <v>227</v>
      </c>
      <c r="B48" s="161" t="s">
        <v>225</v>
      </c>
      <c r="C48" s="369"/>
      <c r="D48" s="369"/>
      <c r="E48" s="370"/>
    </row>
    <row r="49" spans="1:5" s="1" customFormat="1" ht="12" customHeight="1">
      <c r="A49" s="15" t="s">
        <v>228</v>
      </c>
      <c r="B49" s="148" t="s">
        <v>226</v>
      </c>
      <c r="C49" s="364">
        <v>6500</v>
      </c>
      <c r="D49" s="364">
        <v>2400</v>
      </c>
      <c r="E49" s="174">
        <v>2188</v>
      </c>
    </row>
    <row r="50" spans="1:5" s="1" customFormat="1" ht="12" customHeight="1" thickBot="1">
      <c r="A50" s="14" t="s">
        <v>331</v>
      </c>
      <c r="B50" s="156" t="s">
        <v>285</v>
      </c>
      <c r="C50" s="371">
        <v>50</v>
      </c>
      <c r="D50" s="371">
        <v>109</v>
      </c>
      <c r="E50" s="372">
        <v>109</v>
      </c>
    </row>
    <row r="51" spans="1:5" s="1" customFormat="1" ht="17.25" customHeight="1" thickBot="1">
      <c r="A51" s="22" t="s">
        <v>229</v>
      </c>
      <c r="B51" s="281" t="s">
        <v>286</v>
      </c>
      <c r="C51" s="373"/>
      <c r="D51" s="373"/>
      <c r="E51" s="175"/>
    </row>
    <row r="52" spans="1:5" s="1" customFormat="1" ht="12" customHeight="1" thickBot="1">
      <c r="A52" s="22" t="s">
        <v>69</v>
      </c>
      <c r="B52" s="26" t="s">
        <v>230</v>
      </c>
      <c r="C52" s="374">
        <f>+C7+C12+C21+C22+C31+C44+C47+C51</f>
        <v>276065</v>
      </c>
      <c r="D52" s="374">
        <f>+D7+D12+D21+D22+D31+D44+D47+D51</f>
        <v>318076</v>
      </c>
      <c r="E52" s="176">
        <f>+E7+E12+E21+E22+E31+E44+E47+E51</f>
        <v>327901</v>
      </c>
    </row>
    <row r="53" spans="1:5" s="1" customFormat="1" ht="12" customHeight="1" thickBot="1">
      <c r="A53" s="152" t="s">
        <v>70</v>
      </c>
      <c r="B53" s="147" t="s">
        <v>289</v>
      </c>
      <c r="C53" s="375">
        <f>+C54+C60</f>
        <v>12500</v>
      </c>
      <c r="D53" s="375">
        <f>+D54+D60</f>
        <v>10574</v>
      </c>
      <c r="E53" s="177">
        <f>+E54+E60</f>
        <v>10574</v>
      </c>
    </row>
    <row r="54" spans="1:5" s="1" customFormat="1" ht="12" customHeight="1">
      <c r="A54" s="282" t="s">
        <v>177</v>
      </c>
      <c r="B54" s="279" t="s">
        <v>360</v>
      </c>
      <c r="C54" s="365">
        <f>+C55+C56+C57+C58+C59</f>
        <v>12500</v>
      </c>
      <c r="D54" s="365">
        <f>+D55+D56+D57+D58+D59</f>
        <v>10574</v>
      </c>
      <c r="E54" s="178">
        <f>+E55+E56+E57+E58+E59</f>
        <v>10574</v>
      </c>
    </row>
    <row r="55" spans="1:5" s="1" customFormat="1" ht="12" customHeight="1">
      <c r="A55" s="153" t="s">
        <v>301</v>
      </c>
      <c r="B55" s="148" t="s">
        <v>290</v>
      </c>
      <c r="C55" s="364">
        <v>12500</v>
      </c>
      <c r="D55" s="364">
        <v>10574</v>
      </c>
      <c r="E55" s="174">
        <v>10574</v>
      </c>
    </row>
    <row r="56" spans="1:5" s="1" customFormat="1" ht="12" customHeight="1">
      <c r="A56" s="153" t="s">
        <v>302</v>
      </c>
      <c r="B56" s="148" t="s">
        <v>291</v>
      </c>
      <c r="C56" s="364"/>
      <c r="D56" s="364"/>
      <c r="E56" s="174"/>
    </row>
    <row r="57" spans="1:5" s="1" customFormat="1" ht="12" customHeight="1">
      <c r="A57" s="153" t="s">
        <v>303</v>
      </c>
      <c r="B57" s="148" t="s">
        <v>292</v>
      </c>
      <c r="C57" s="364"/>
      <c r="D57" s="364"/>
      <c r="E57" s="174"/>
    </row>
    <row r="58" spans="1:5" s="1" customFormat="1" ht="12" customHeight="1">
      <c r="A58" s="153" t="s">
        <v>304</v>
      </c>
      <c r="B58" s="148" t="s">
        <v>293</v>
      </c>
      <c r="C58" s="364"/>
      <c r="D58" s="364"/>
      <c r="E58" s="174"/>
    </row>
    <row r="59" spans="1:5" s="1" customFormat="1" ht="12" customHeight="1">
      <c r="A59" s="153" t="s">
        <v>305</v>
      </c>
      <c r="B59" s="148" t="s">
        <v>294</v>
      </c>
      <c r="C59" s="364"/>
      <c r="D59" s="364"/>
      <c r="E59" s="174"/>
    </row>
    <row r="60" spans="1:5" s="1" customFormat="1" ht="12" customHeight="1">
      <c r="A60" s="154" t="s">
        <v>178</v>
      </c>
      <c r="B60" s="149" t="s">
        <v>359</v>
      </c>
      <c r="C60" s="366">
        <f>+C61+C62+C63+C64+C65</f>
        <v>0</v>
      </c>
      <c r="D60" s="366">
        <f>+D61+D62+D63+D64+D65</f>
        <v>0</v>
      </c>
      <c r="E60" s="179">
        <f>+E61+E62+E63+E64+E65</f>
        <v>0</v>
      </c>
    </row>
    <row r="61" spans="1:5" s="1" customFormat="1" ht="12" customHeight="1">
      <c r="A61" s="153" t="s">
        <v>306</v>
      </c>
      <c r="B61" s="148" t="s">
        <v>295</v>
      </c>
      <c r="C61" s="364"/>
      <c r="D61" s="364"/>
      <c r="E61" s="174"/>
    </row>
    <row r="62" spans="1:5" s="1" customFormat="1" ht="12" customHeight="1">
      <c r="A62" s="153" t="s">
        <v>307</v>
      </c>
      <c r="B62" s="148" t="s">
        <v>296</v>
      </c>
      <c r="C62" s="364"/>
      <c r="D62" s="364"/>
      <c r="E62" s="174"/>
    </row>
    <row r="63" spans="1:5" s="1" customFormat="1" ht="12" customHeight="1">
      <c r="A63" s="153" t="s">
        <v>308</v>
      </c>
      <c r="B63" s="148" t="s">
        <v>297</v>
      </c>
      <c r="C63" s="364"/>
      <c r="D63" s="364"/>
      <c r="E63" s="174"/>
    </row>
    <row r="64" spans="1:5" s="1" customFormat="1" ht="12" customHeight="1">
      <c r="A64" s="153" t="s">
        <v>309</v>
      </c>
      <c r="B64" s="148" t="s">
        <v>298</v>
      </c>
      <c r="C64" s="364"/>
      <c r="D64" s="364"/>
      <c r="E64" s="174"/>
    </row>
    <row r="65" spans="1:5" s="1" customFormat="1" ht="12" customHeight="1" thickBot="1">
      <c r="A65" s="155" t="s">
        <v>310</v>
      </c>
      <c r="B65" s="156" t="s">
        <v>299</v>
      </c>
      <c r="C65" s="376"/>
      <c r="D65" s="376"/>
      <c r="E65" s="180"/>
    </row>
    <row r="66" spans="1:5" s="1" customFormat="1" ht="12" customHeight="1" thickBot="1">
      <c r="A66" s="157" t="s">
        <v>71</v>
      </c>
      <c r="B66" s="283" t="s">
        <v>357</v>
      </c>
      <c r="C66" s="375">
        <f>+C52+C53</f>
        <v>288565</v>
      </c>
      <c r="D66" s="375">
        <f>+D52+D53</f>
        <v>328650</v>
      </c>
      <c r="E66" s="177">
        <f>+E52+E53</f>
        <v>338475</v>
      </c>
    </row>
    <row r="67" spans="1:5" s="1" customFormat="1" ht="13.5" customHeight="1" thickBot="1">
      <c r="A67" s="158" t="s">
        <v>72</v>
      </c>
      <c r="B67" s="284" t="s">
        <v>300</v>
      </c>
      <c r="C67" s="377"/>
      <c r="D67" s="377"/>
      <c r="E67" s="187">
        <v>4192</v>
      </c>
    </row>
    <row r="68" spans="1:5" s="1" customFormat="1" ht="12" customHeight="1" thickBot="1">
      <c r="A68" s="157" t="s">
        <v>73</v>
      </c>
      <c r="B68" s="283" t="s">
        <v>358</v>
      </c>
      <c r="C68" s="378">
        <f>+C66+C67</f>
        <v>288565</v>
      </c>
      <c r="D68" s="378">
        <f>+D66+D67</f>
        <v>328650</v>
      </c>
      <c r="E68" s="188">
        <f>+E66+E67</f>
        <v>342667</v>
      </c>
    </row>
    <row r="69" spans="1:5" s="1" customFormat="1" ht="83.25" customHeight="1">
      <c r="A69" s="5"/>
      <c r="B69" s="6"/>
      <c r="C69" s="181"/>
      <c r="D69" s="181"/>
      <c r="E69" s="181"/>
    </row>
    <row r="70" spans="1:5" ht="16.5" customHeight="1">
      <c r="A70" s="624" t="s">
        <v>89</v>
      </c>
      <c r="B70" s="624"/>
      <c r="C70" s="624"/>
      <c r="D70" s="624"/>
      <c r="E70" s="624"/>
    </row>
    <row r="71" spans="1:5" s="189" customFormat="1" ht="16.5" customHeight="1" thickBot="1">
      <c r="A71" s="301" t="s">
        <v>182</v>
      </c>
      <c r="B71" s="301"/>
      <c r="C71" s="75"/>
      <c r="D71" s="75"/>
      <c r="E71" s="75" t="s">
        <v>330</v>
      </c>
    </row>
    <row r="72" spans="1:5" s="189" customFormat="1" ht="16.5" customHeight="1">
      <c r="A72" s="625" t="s">
        <v>117</v>
      </c>
      <c r="B72" s="627" t="s">
        <v>405</v>
      </c>
      <c r="C72" s="629" t="s">
        <v>0</v>
      </c>
      <c r="D72" s="629"/>
      <c r="E72" s="630"/>
    </row>
    <row r="73" spans="1:5" ht="37.5" customHeight="1" thickBot="1">
      <c r="A73" s="626"/>
      <c r="B73" s="628"/>
      <c r="C73" s="303" t="s">
        <v>406</v>
      </c>
      <c r="D73" s="303" t="s">
        <v>413</v>
      </c>
      <c r="E73" s="304" t="s">
        <v>414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60</v>
      </c>
      <c r="B75" s="30" t="s">
        <v>231</v>
      </c>
      <c r="C75" s="355">
        <f>+C76+C77+C78+C79+C80</f>
        <v>279265</v>
      </c>
      <c r="D75" s="355">
        <f>+D76+D77+D78+D79+D80</f>
        <v>316257</v>
      </c>
      <c r="E75" s="165">
        <f>+E76+E77+E78+E79+E80</f>
        <v>291487</v>
      </c>
    </row>
    <row r="76" spans="1:5" ht="12" customHeight="1">
      <c r="A76" s="19" t="s">
        <v>139</v>
      </c>
      <c r="B76" s="11" t="s">
        <v>90</v>
      </c>
      <c r="C76" s="358">
        <v>103075</v>
      </c>
      <c r="D76" s="358">
        <v>113333</v>
      </c>
      <c r="E76" s="167">
        <v>102654</v>
      </c>
    </row>
    <row r="77" spans="1:5" ht="12" customHeight="1">
      <c r="A77" s="15" t="s">
        <v>140</v>
      </c>
      <c r="B77" s="8" t="s">
        <v>232</v>
      </c>
      <c r="C77" s="357">
        <v>22443</v>
      </c>
      <c r="D77" s="357">
        <v>24538</v>
      </c>
      <c r="E77" s="168">
        <v>22114</v>
      </c>
    </row>
    <row r="78" spans="1:5" ht="12" customHeight="1">
      <c r="A78" s="15" t="s">
        <v>141</v>
      </c>
      <c r="B78" s="8" t="s">
        <v>168</v>
      </c>
      <c r="C78" s="363">
        <v>87521</v>
      </c>
      <c r="D78" s="363">
        <v>106879</v>
      </c>
      <c r="E78" s="173">
        <v>94844</v>
      </c>
    </row>
    <row r="79" spans="1:5" ht="12" customHeight="1">
      <c r="A79" s="15" t="s">
        <v>142</v>
      </c>
      <c r="B79" s="12" t="s">
        <v>233</v>
      </c>
      <c r="C79" s="363">
        <v>53450</v>
      </c>
      <c r="D79" s="363">
        <v>57177</v>
      </c>
      <c r="E79" s="173">
        <v>57670</v>
      </c>
    </row>
    <row r="80" spans="1:5" ht="12" customHeight="1">
      <c r="A80" s="15" t="s">
        <v>151</v>
      </c>
      <c r="B80" s="21" t="s">
        <v>234</v>
      </c>
      <c r="C80" s="363">
        <v>12776</v>
      </c>
      <c r="D80" s="363">
        <v>14330</v>
      </c>
      <c r="E80" s="173">
        <v>14205</v>
      </c>
    </row>
    <row r="81" spans="1:5" ht="12" customHeight="1">
      <c r="A81" s="15" t="s">
        <v>143</v>
      </c>
      <c r="B81" s="8" t="s">
        <v>252</v>
      </c>
      <c r="C81" s="363"/>
      <c r="D81" s="363"/>
      <c r="E81" s="173"/>
    </row>
    <row r="82" spans="1:5" ht="12" customHeight="1">
      <c r="A82" s="15" t="s">
        <v>144</v>
      </c>
      <c r="B82" s="78" t="s">
        <v>253</v>
      </c>
      <c r="C82" s="363"/>
      <c r="D82" s="363"/>
      <c r="E82" s="173"/>
    </row>
    <row r="83" spans="1:5" ht="12" customHeight="1">
      <c r="A83" s="15" t="s">
        <v>152</v>
      </c>
      <c r="B83" s="78" t="s">
        <v>311</v>
      </c>
      <c r="C83" s="363"/>
      <c r="D83" s="363"/>
      <c r="E83" s="173"/>
    </row>
    <row r="84" spans="1:5" ht="12" customHeight="1">
      <c r="A84" s="15" t="s">
        <v>153</v>
      </c>
      <c r="B84" s="79" t="s">
        <v>254</v>
      </c>
      <c r="C84" s="363"/>
      <c r="D84" s="363">
        <v>14330</v>
      </c>
      <c r="E84" s="173">
        <v>14205</v>
      </c>
    </row>
    <row r="85" spans="1:5" ht="12" customHeight="1">
      <c r="A85" s="14" t="s">
        <v>154</v>
      </c>
      <c r="B85" s="80" t="s">
        <v>255</v>
      </c>
      <c r="C85" s="363"/>
      <c r="D85" s="363"/>
      <c r="E85" s="173"/>
    </row>
    <row r="86" spans="1:5" ht="12" customHeight="1">
      <c r="A86" s="15" t="s">
        <v>155</v>
      </c>
      <c r="B86" s="80" t="s">
        <v>256</v>
      </c>
      <c r="C86" s="363"/>
      <c r="D86" s="363"/>
      <c r="E86" s="173"/>
    </row>
    <row r="87" spans="1:5" ht="12" customHeight="1" thickBot="1">
      <c r="A87" s="20" t="s">
        <v>157</v>
      </c>
      <c r="B87" s="81" t="s">
        <v>257</v>
      </c>
      <c r="C87" s="379"/>
      <c r="D87" s="379"/>
      <c r="E87" s="182"/>
    </row>
    <row r="88" spans="1:5" ht="12" customHeight="1" thickBot="1">
      <c r="A88" s="22" t="s">
        <v>61</v>
      </c>
      <c r="B88" s="29" t="s">
        <v>332</v>
      </c>
      <c r="C88" s="356">
        <f>+C89+C90+C91</f>
        <v>4300</v>
      </c>
      <c r="D88" s="356">
        <f>+D89+D90+D91</f>
        <v>10480</v>
      </c>
      <c r="E88" s="166">
        <f>+E89+E90+E91</f>
        <v>17750</v>
      </c>
    </row>
    <row r="89" spans="1:5" ht="12" customHeight="1">
      <c r="A89" s="17" t="s">
        <v>145</v>
      </c>
      <c r="B89" s="8" t="s">
        <v>312</v>
      </c>
      <c r="C89" s="362">
        <v>500</v>
      </c>
      <c r="D89" s="362">
        <v>2860</v>
      </c>
      <c r="E89" s="172">
        <v>10678</v>
      </c>
    </row>
    <row r="90" spans="1:5" ht="12" customHeight="1">
      <c r="A90" s="17" t="s">
        <v>146</v>
      </c>
      <c r="B90" s="13" t="s">
        <v>236</v>
      </c>
      <c r="C90" s="357">
        <v>3800</v>
      </c>
      <c r="D90" s="357">
        <v>7520</v>
      </c>
      <c r="E90" s="168">
        <v>6972</v>
      </c>
    </row>
    <row r="91" spans="1:5" ht="12" customHeight="1">
      <c r="A91" s="17" t="s">
        <v>147</v>
      </c>
      <c r="B91" s="148" t="s">
        <v>333</v>
      </c>
      <c r="C91" s="357"/>
      <c r="D91" s="357">
        <v>100</v>
      </c>
      <c r="E91" s="168">
        <v>100</v>
      </c>
    </row>
    <row r="92" spans="1:5" ht="12" customHeight="1">
      <c r="A92" s="17" t="s">
        <v>148</v>
      </c>
      <c r="B92" s="148" t="s">
        <v>398</v>
      </c>
      <c r="C92" s="357"/>
      <c r="D92" s="357"/>
      <c r="E92" s="168"/>
    </row>
    <row r="93" spans="1:5" ht="12" customHeight="1">
      <c r="A93" s="17" t="s">
        <v>149</v>
      </c>
      <c r="B93" s="148" t="s">
        <v>334</v>
      </c>
      <c r="C93" s="357"/>
      <c r="D93" s="357"/>
      <c r="E93" s="168"/>
    </row>
    <row r="94" spans="1:5" ht="15.75">
      <c r="A94" s="17" t="s">
        <v>156</v>
      </c>
      <c r="B94" s="148" t="s">
        <v>335</v>
      </c>
      <c r="C94" s="357"/>
      <c r="D94" s="357">
        <v>100</v>
      </c>
      <c r="E94" s="168">
        <v>100</v>
      </c>
    </row>
    <row r="95" spans="1:5" ht="12" customHeight="1">
      <c r="A95" s="17" t="s">
        <v>158</v>
      </c>
      <c r="B95" s="285" t="s">
        <v>315</v>
      </c>
      <c r="C95" s="357"/>
      <c r="D95" s="357"/>
      <c r="E95" s="168"/>
    </row>
    <row r="96" spans="1:5" ht="12" customHeight="1">
      <c r="A96" s="17" t="s">
        <v>237</v>
      </c>
      <c r="B96" s="285" t="s">
        <v>316</v>
      </c>
      <c r="C96" s="357"/>
      <c r="D96" s="357"/>
      <c r="E96" s="168"/>
    </row>
    <row r="97" spans="1:5" ht="21.75" customHeight="1">
      <c r="A97" s="17" t="s">
        <v>238</v>
      </c>
      <c r="B97" s="285" t="s">
        <v>314</v>
      </c>
      <c r="C97" s="357"/>
      <c r="D97" s="357"/>
      <c r="E97" s="168"/>
    </row>
    <row r="98" spans="1:5" ht="24" customHeight="1" thickBot="1">
      <c r="A98" s="14" t="s">
        <v>239</v>
      </c>
      <c r="B98" s="286" t="s">
        <v>418</v>
      </c>
      <c r="C98" s="363"/>
      <c r="D98" s="363"/>
      <c r="E98" s="173"/>
    </row>
    <row r="99" spans="1:5" ht="12" customHeight="1" thickBot="1">
      <c r="A99" s="22" t="s">
        <v>62</v>
      </c>
      <c r="B99" s="72" t="s">
        <v>336</v>
      </c>
      <c r="C99" s="356">
        <f>+C100+C101</f>
        <v>5000</v>
      </c>
      <c r="D99" s="356">
        <f>+D100+D101</f>
        <v>1913</v>
      </c>
      <c r="E99" s="166">
        <f>+E100+E101</f>
        <v>0</v>
      </c>
    </row>
    <row r="100" spans="1:5" ht="12" customHeight="1">
      <c r="A100" s="17" t="s">
        <v>119</v>
      </c>
      <c r="B100" s="10" t="s">
        <v>105</v>
      </c>
      <c r="C100" s="362">
        <v>4000</v>
      </c>
      <c r="D100" s="362">
        <v>1913</v>
      </c>
      <c r="E100" s="172"/>
    </row>
    <row r="101" spans="1:5" ht="12" customHeight="1" thickBot="1">
      <c r="A101" s="18" t="s">
        <v>120</v>
      </c>
      <c r="B101" s="13" t="s">
        <v>106</v>
      </c>
      <c r="C101" s="363">
        <v>1000</v>
      </c>
      <c r="D101" s="363"/>
      <c r="E101" s="173"/>
    </row>
    <row r="102" spans="1:5" s="146" customFormat="1" ht="12" customHeight="1" thickBot="1">
      <c r="A102" s="152" t="s">
        <v>63</v>
      </c>
      <c r="B102" s="147" t="s">
        <v>317</v>
      </c>
      <c r="C102" s="380"/>
      <c r="D102" s="380"/>
      <c r="E102" s="381"/>
    </row>
    <row r="103" spans="1:5" ht="12" customHeight="1" thickBot="1">
      <c r="A103" s="144" t="s">
        <v>64</v>
      </c>
      <c r="B103" s="145" t="s">
        <v>185</v>
      </c>
      <c r="C103" s="355">
        <f>+C75+C88+C99+C102</f>
        <v>288565</v>
      </c>
      <c r="D103" s="355">
        <f>+D75+D88+D99+D102</f>
        <v>328650</v>
      </c>
      <c r="E103" s="165">
        <f>+E75+E88+E99+E102</f>
        <v>309237</v>
      </c>
    </row>
    <row r="104" spans="1:5" ht="12" customHeight="1" thickBot="1">
      <c r="A104" s="152" t="s">
        <v>65</v>
      </c>
      <c r="B104" s="147" t="s">
        <v>399</v>
      </c>
      <c r="C104" s="356">
        <f>+C105+C113</f>
        <v>0</v>
      </c>
      <c r="D104" s="356">
        <f>+D105+D113</f>
        <v>0</v>
      </c>
      <c r="E104" s="166">
        <f>+E105+E113</f>
        <v>0</v>
      </c>
    </row>
    <row r="105" spans="1:5" ht="12" customHeight="1" thickBot="1">
      <c r="A105" s="159" t="s">
        <v>126</v>
      </c>
      <c r="B105" s="287" t="s">
        <v>463</v>
      </c>
      <c r="C105" s="356">
        <f>+C106+C107+C108+C109+C110+C111+C112</f>
        <v>0</v>
      </c>
      <c r="D105" s="356">
        <f>+D106+D107+D108+D109+D110+D111+D112</f>
        <v>0</v>
      </c>
      <c r="E105" s="166">
        <f>+E106+E107+E108+E109+E110+E111+E112</f>
        <v>0</v>
      </c>
    </row>
    <row r="106" spans="1:5" ht="12" customHeight="1">
      <c r="A106" s="160" t="s">
        <v>129</v>
      </c>
      <c r="B106" s="161" t="s">
        <v>318</v>
      </c>
      <c r="C106" s="357"/>
      <c r="D106" s="357"/>
      <c r="E106" s="168"/>
    </row>
    <row r="107" spans="1:5" ht="12" customHeight="1">
      <c r="A107" s="153" t="s">
        <v>130</v>
      </c>
      <c r="B107" s="148" t="s">
        <v>319</v>
      </c>
      <c r="C107" s="357"/>
      <c r="D107" s="357"/>
      <c r="E107" s="168"/>
    </row>
    <row r="108" spans="1:5" ht="12" customHeight="1">
      <c r="A108" s="153" t="s">
        <v>131</v>
      </c>
      <c r="B108" s="148" t="s">
        <v>320</v>
      </c>
      <c r="C108" s="357"/>
      <c r="D108" s="357"/>
      <c r="E108" s="168"/>
    </row>
    <row r="109" spans="1:5" ht="12" customHeight="1">
      <c r="A109" s="153" t="s">
        <v>132</v>
      </c>
      <c r="B109" s="148" t="s">
        <v>321</v>
      </c>
      <c r="C109" s="357"/>
      <c r="D109" s="357"/>
      <c r="E109" s="168"/>
    </row>
    <row r="110" spans="1:5" ht="12" customHeight="1">
      <c r="A110" s="153" t="s">
        <v>222</v>
      </c>
      <c r="B110" s="148" t="s">
        <v>322</v>
      </c>
      <c r="C110" s="357"/>
      <c r="D110" s="357"/>
      <c r="E110" s="168"/>
    </row>
    <row r="111" spans="1:5" ht="12" customHeight="1">
      <c r="A111" s="153" t="s">
        <v>240</v>
      </c>
      <c r="B111" s="148" t="s">
        <v>323</v>
      </c>
      <c r="C111" s="357"/>
      <c r="D111" s="357"/>
      <c r="E111" s="168"/>
    </row>
    <row r="112" spans="1:5" ht="12" customHeight="1" thickBot="1">
      <c r="A112" s="162" t="s">
        <v>241</v>
      </c>
      <c r="B112" s="163" t="s">
        <v>324</v>
      </c>
      <c r="C112" s="357"/>
      <c r="D112" s="357"/>
      <c r="E112" s="168"/>
    </row>
    <row r="113" spans="1:5" ht="12" customHeight="1" thickBot="1">
      <c r="A113" s="159" t="s">
        <v>127</v>
      </c>
      <c r="B113" s="287" t="s">
        <v>464</v>
      </c>
      <c r="C113" s="356">
        <f>+C114+C115+C116+C117+C118+C119+C120+C121</f>
        <v>0</v>
      </c>
      <c r="D113" s="356">
        <f>+D114+D115+D116+D117+D118+D119+D120+D121</f>
        <v>0</v>
      </c>
      <c r="E113" s="166">
        <f>+E114+E115+E116+E117+E118+E119+E120+E121</f>
        <v>0</v>
      </c>
    </row>
    <row r="114" spans="1:5" ht="12" customHeight="1">
      <c r="A114" s="160" t="s">
        <v>135</v>
      </c>
      <c r="B114" s="161" t="s">
        <v>318</v>
      </c>
      <c r="C114" s="357"/>
      <c r="D114" s="357"/>
      <c r="E114" s="168"/>
    </row>
    <row r="115" spans="1:5" ht="12" customHeight="1">
      <c r="A115" s="153" t="s">
        <v>136</v>
      </c>
      <c r="B115" s="148" t="s">
        <v>325</v>
      </c>
      <c r="C115" s="357"/>
      <c r="D115" s="357"/>
      <c r="E115" s="168"/>
    </row>
    <row r="116" spans="1:5" ht="12" customHeight="1">
      <c r="A116" s="153" t="s">
        <v>137</v>
      </c>
      <c r="B116" s="148" t="s">
        <v>320</v>
      </c>
      <c r="C116" s="357"/>
      <c r="D116" s="357"/>
      <c r="E116" s="168"/>
    </row>
    <row r="117" spans="1:5" ht="12" customHeight="1">
      <c r="A117" s="153" t="s">
        <v>138</v>
      </c>
      <c r="B117" s="148" t="s">
        <v>321</v>
      </c>
      <c r="C117" s="357"/>
      <c r="D117" s="357"/>
      <c r="E117" s="168"/>
    </row>
    <row r="118" spans="1:5" ht="12" customHeight="1">
      <c r="A118" s="153" t="s">
        <v>223</v>
      </c>
      <c r="B118" s="148" t="s">
        <v>322</v>
      </c>
      <c r="C118" s="357"/>
      <c r="D118" s="357"/>
      <c r="E118" s="168"/>
    </row>
    <row r="119" spans="1:5" ht="12" customHeight="1">
      <c r="A119" s="153" t="s">
        <v>242</v>
      </c>
      <c r="B119" s="148" t="s">
        <v>326</v>
      </c>
      <c r="C119" s="357"/>
      <c r="D119" s="357"/>
      <c r="E119" s="168"/>
    </row>
    <row r="120" spans="1:5" ht="12" customHeight="1">
      <c r="A120" s="153" t="s">
        <v>243</v>
      </c>
      <c r="B120" s="148" t="s">
        <v>324</v>
      </c>
      <c r="C120" s="357"/>
      <c r="D120" s="357"/>
      <c r="E120" s="168"/>
    </row>
    <row r="121" spans="1:5" ht="12" customHeight="1" thickBot="1">
      <c r="A121" s="162" t="s">
        <v>244</v>
      </c>
      <c r="B121" s="163" t="s">
        <v>400</v>
      </c>
      <c r="C121" s="357"/>
      <c r="D121" s="357"/>
      <c r="E121" s="168"/>
    </row>
    <row r="122" spans="1:5" ht="12" customHeight="1" thickBot="1">
      <c r="A122" s="152" t="s">
        <v>66</v>
      </c>
      <c r="B122" s="283" t="s">
        <v>327</v>
      </c>
      <c r="C122" s="382">
        <f>+C103+C104</f>
        <v>288565</v>
      </c>
      <c r="D122" s="382">
        <f>+D103+D104</f>
        <v>328650</v>
      </c>
      <c r="E122" s="183">
        <f>+E103+E104</f>
        <v>309237</v>
      </c>
    </row>
    <row r="123" spans="1:9" ht="15" customHeight="1" thickBot="1">
      <c r="A123" s="152" t="s">
        <v>67</v>
      </c>
      <c r="B123" s="283" t="s">
        <v>328</v>
      </c>
      <c r="C123" s="383"/>
      <c r="D123" s="383"/>
      <c r="E123" s="184">
        <v>5190</v>
      </c>
      <c r="F123" s="36"/>
      <c r="G123" s="73"/>
      <c r="H123" s="73"/>
      <c r="I123" s="73"/>
    </row>
    <row r="124" spans="1:5" s="1" customFormat="1" ht="12.75" customHeight="1" thickBot="1">
      <c r="A124" s="164" t="s">
        <v>68</v>
      </c>
      <c r="B124" s="284" t="s">
        <v>329</v>
      </c>
      <c r="C124" s="375">
        <f>+C122+C123</f>
        <v>288565</v>
      </c>
      <c r="D124" s="375">
        <f>+D122+D123</f>
        <v>328650</v>
      </c>
      <c r="E124" s="177">
        <f>+E122+E123</f>
        <v>314427</v>
      </c>
    </row>
    <row r="125" spans="1:5" ht="7.5" customHeight="1">
      <c r="A125" s="288"/>
      <c r="B125" s="288"/>
      <c r="C125" s="289"/>
      <c r="D125" s="289"/>
      <c r="E125" s="289"/>
    </row>
    <row r="126" spans="1:5" ht="15.75">
      <c r="A126" s="302" t="s">
        <v>188</v>
      </c>
      <c r="B126" s="302"/>
      <c r="C126" s="302"/>
      <c r="D126" s="302"/>
      <c r="E126" s="302"/>
    </row>
    <row r="127" spans="1:5" ht="15" customHeight="1" thickBot="1">
      <c r="A127" s="300" t="s">
        <v>183</v>
      </c>
      <c r="B127" s="300"/>
      <c r="C127" s="186"/>
      <c r="D127" s="186"/>
      <c r="E127" s="186" t="s">
        <v>330</v>
      </c>
    </row>
    <row r="128" spans="1:5" ht="24.75" customHeight="1" thickBot="1">
      <c r="A128" s="22">
        <v>1</v>
      </c>
      <c r="B128" s="29" t="s">
        <v>251</v>
      </c>
      <c r="C128" s="185">
        <f>+C52-C103</f>
        <v>-12500</v>
      </c>
      <c r="D128" s="185">
        <f>+D52-D103</f>
        <v>-10574</v>
      </c>
      <c r="E128" s="166">
        <f>+E52-E103</f>
        <v>18664</v>
      </c>
    </row>
    <row r="129" spans="1:5" ht="7.5" customHeight="1">
      <c r="A129" s="288"/>
      <c r="B129" s="288"/>
      <c r="C129" s="289"/>
      <c r="D129" s="289"/>
      <c r="E129" s="289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Berzence Nagyközség Önkormányzat
2013. ÉVI ZÁRSZÁMADÁSÁNAK PÉNZÜGYI MÉRLEGE&amp;10
&amp;R&amp;"Times New Roman CE,Félkövér dőlt"&amp;11 1. melléklet a 4/2014. (III.25.) önkormányzati rendelethez</oddHeader>
  </headerFooter>
  <rowBreaks count="1" manualBreakCount="1">
    <brk id="6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96"/>
      <c r="B1" s="97"/>
      <c r="C1" s="137"/>
      <c r="D1" s="135"/>
      <c r="E1" s="135"/>
      <c r="F1" s="135" t="s">
        <v>498</v>
      </c>
    </row>
    <row r="2" spans="1:6" s="64" customFormat="1" ht="25.5" customHeight="1">
      <c r="A2" s="664" t="s">
        <v>260</v>
      </c>
      <c r="B2" s="665"/>
      <c r="C2" s="676" t="s">
        <v>481</v>
      </c>
      <c r="D2" s="677"/>
      <c r="E2" s="678"/>
      <c r="F2" s="138" t="s">
        <v>108</v>
      </c>
    </row>
    <row r="3" spans="1:6" s="64" customFormat="1" ht="16.5" thickBot="1">
      <c r="A3" s="99" t="s">
        <v>259</v>
      </c>
      <c r="B3" s="100"/>
      <c r="C3" s="682" t="s">
        <v>268</v>
      </c>
      <c r="D3" s="683"/>
      <c r="E3" s="684"/>
      <c r="F3" s="139"/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661" t="s">
        <v>261</v>
      </c>
      <c r="B5" s="666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661" t="s">
        <v>99</v>
      </c>
      <c r="B7" s="662"/>
      <c r="C7" s="662"/>
      <c r="D7" s="662"/>
      <c r="E7" s="662"/>
      <c r="F7" s="663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1200</v>
      </c>
      <c r="E8" s="194">
        <f>SUM(E9:E16)</f>
        <v>1200</v>
      </c>
      <c r="F8" s="199">
        <f>SUM(F9:F16)</f>
        <v>913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>
        <v>1200</v>
      </c>
      <c r="E11" s="191">
        <v>1200</v>
      </c>
      <c r="F11" s="197">
        <v>913</v>
      </c>
    </row>
    <row r="12" spans="1:6" s="66" customFormat="1" ht="12" customHeight="1">
      <c r="A12" s="107"/>
      <c r="B12" s="108" t="s">
        <v>142</v>
      </c>
      <c r="C12" s="8" t="s">
        <v>204</v>
      </c>
      <c r="D12" s="191"/>
      <c r="E12" s="191"/>
      <c r="F12" s="197"/>
    </row>
    <row r="13" spans="1:6" s="66" customFormat="1" ht="12" customHeight="1">
      <c r="A13" s="107"/>
      <c r="B13" s="108" t="s">
        <v>176</v>
      </c>
      <c r="C13" s="7" t="s">
        <v>205</v>
      </c>
      <c r="D13" s="191"/>
      <c r="E13" s="191"/>
      <c r="F13" s="197"/>
    </row>
    <row r="14" spans="1:6" s="66" customFormat="1" ht="12" customHeight="1">
      <c r="A14" s="110"/>
      <c r="B14" s="108" t="s">
        <v>143</v>
      </c>
      <c r="C14" s="8" t="s">
        <v>206</v>
      </c>
      <c r="D14" s="414"/>
      <c r="E14" s="414"/>
      <c r="F14" s="252"/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14379</v>
      </c>
      <c r="F17" s="199">
        <f>SUM(F18+F20)</f>
        <v>5868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>
        <v>14379</v>
      </c>
      <c r="F18" s="197">
        <v>5868</v>
      </c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>
        <v>14379</v>
      </c>
      <c r="F19" s="197">
        <v>5868</v>
      </c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0</v>
      </c>
      <c r="F22" s="199">
        <f>+F23+F24</f>
        <v>0</v>
      </c>
    </row>
    <row r="23" spans="1:6" s="66" customFormat="1" ht="12" customHeight="1">
      <c r="A23" s="245"/>
      <c r="B23" s="270" t="s">
        <v>119</v>
      </c>
      <c r="C23" s="76" t="s">
        <v>284</v>
      </c>
      <c r="D23" s="423"/>
      <c r="E23" s="423"/>
      <c r="F23" s="275"/>
    </row>
    <row r="24" spans="1:6" s="66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6" customFormat="1" ht="12" customHeight="1" thickBot="1">
      <c r="A25" s="95" t="s">
        <v>63</v>
      </c>
      <c r="B25" s="105"/>
      <c r="C25" s="72" t="s">
        <v>56</v>
      </c>
      <c r="D25" s="230">
        <v>20538</v>
      </c>
      <c r="E25" s="230">
        <v>20998</v>
      </c>
      <c r="F25" s="229">
        <v>16206</v>
      </c>
    </row>
    <row r="26" spans="1:6" s="66" customFormat="1" ht="12" customHeight="1" thickBot="1">
      <c r="A26" s="93" t="s">
        <v>64</v>
      </c>
      <c r="B26" s="86"/>
      <c r="C26" s="72" t="s">
        <v>52</v>
      </c>
      <c r="D26" s="194">
        <f>+D8+D17+D22+D25</f>
        <v>21738</v>
      </c>
      <c r="E26" s="194">
        <f>+E8+E17+E22+E25</f>
        <v>36577</v>
      </c>
      <c r="F26" s="199">
        <f>+F8+F17+F22+F25</f>
        <v>22987</v>
      </c>
    </row>
    <row r="27" spans="1:6" s="67" customFormat="1" ht="12" customHeight="1" thickBot="1">
      <c r="A27" s="265" t="s">
        <v>65</v>
      </c>
      <c r="B27" s="273"/>
      <c r="C27" s="267" t="s">
        <v>54</v>
      </c>
      <c r="D27" s="422">
        <f>+D28+D29</f>
        <v>0</v>
      </c>
      <c r="E27" s="422">
        <f>+E28+E29</f>
        <v>0</v>
      </c>
      <c r="F27" s="257">
        <f>+F28+F29</f>
        <v>0</v>
      </c>
    </row>
    <row r="28" spans="1:6" s="67" customFormat="1" ht="15" customHeight="1">
      <c r="A28" s="109"/>
      <c r="B28" s="84" t="s">
        <v>126</v>
      </c>
      <c r="C28" s="76" t="s">
        <v>377</v>
      </c>
      <c r="D28" s="423"/>
      <c r="E28" s="423"/>
      <c r="F28" s="275"/>
    </row>
    <row r="29" spans="1:6" s="67" customFormat="1" ht="15" customHeight="1" thickBot="1">
      <c r="A29" s="274"/>
      <c r="B29" s="85" t="s">
        <v>127</v>
      </c>
      <c r="C29" s="266" t="s">
        <v>44</v>
      </c>
      <c r="D29" s="62"/>
      <c r="E29" s="62"/>
      <c r="F29" s="63"/>
    </row>
    <row r="30" spans="1:6" ht="13.5" thickBot="1">
      <c r="A30" s="119" t="s">
        <v>66</v>
      </c>
      <c r="B30" s="263"/>
      <c r="C30" s="264" t="s">
        <v>55</v>
      </c>
      <c r="D30" s="230"/>
      <c r="E30" s="230"/>
      <c r="F30" s="229">
        <v>6132</v>
      </c>
    </row>
    <row r="31" spans="1:6" s="56" customFormat="1" ht="16.5" customHeight="1" thickBot="1">
      <c r="A31" s="119" t="s">
        <v>67</v>
      </c>
      <c r="B31" s="120"/>
      <c r="C31" s="121" t="s">
        <v>53</v>
      </c>
      <c r="D31" s="426">
        <f>+D26+D27+D30</f>
        <v>21738</v>
      </c>
      <c r="E31" s="426">
        <f>+E26+E27+E30</f>
        <v>36577</v>
      </c>
      <c r="F31" s="259">
        <f>+F26+F27+F30</f>
        <v>29119</v>
      </c>
    </row>
    <row r="32" spans="1:6" s="68" customFormat="1" ht="12" customHeight="1">
      <c r="A32" s="122"/>
      <c r="B32" s="122"/>
      <c r="C32" s="123"/>
      <c r="D32" s="255"/>
      <c r="E32" s="255"/>
      <c r="F32" s="255"/>
    </row>
    <row r="33" spans="1:6" ht="12" customHeight="1" thickBot="1">
      <c r="A33" s="124"/>
      <c r="B33" s="125"/>
      <c r="C33" s="125"/>
      <c r="D33" s="256"/>
      <c r="E33" s="256"/>
      <c r="F33" s="256"/>
    </row>
    <row r="34" spans="1:6" ht="12" customHeight="1" thickBot="1">
      <c r="A34" s="661" t="s">
        <v>103</v>
      </c>
      <c r="B34" s="662"/>
      <c r="C34" s="662"/>
      <c r="D34" s="662"/>
      <c r="E34" s="662"/>
      <c r="F34" s="663"/>
    </row>
    <row r="35" spans="1:6" ht="12" customHeight="1" thickBot="1">
      <c r="A35" s="95" t="s">
        <v>60</v>
      </c>
      <c r="B35" s="23"/>
      <c r="C35" s="72" t="s">
        <v>36</v>
      </c>
      <c r="D35" s="194">
        <f>SUM(D36:D40)</f>
        <v>21738</v>
      </c>
      <c r="E35" s="194">
        <f>SUM(E36:E40)</f>
        <v>36577</v>
      </c>
      <c r="F35" s="199">
        <f>SUM(F36:F40)</f>
        <v>27031</v>
      </c>
    </row>
    <row r="36" spans="1:6" ht="12" customHeight="1">
      <c r="A36" s="126"/>
      <c r="B36" s="83" t="s">
        <v>139</v>
      </c>
      <c r="C36" s="10" t="s">
        <v>90</v>
      </c>
      <c r="D36" s="386">
        <v>6916</v>
      </c>
      <c r="E36" s="386">
        <v>9679</v>
      </c>
      <c r="F36" s="59">
        <v>8801</v>
      </c>
    </row>
    <row r="37" spans="1:6" ht="12" customHeight="1">
      <c r="A37" s="127"/>
      <c r="B37" s="82" t="s">
        <v>140</v>
      </c>
      <c r="C37" s="8" t="s">
        <v>232</v>
      </c>
      <c r="D37" s="60">
        <v>1867</v>
      </c>
      <c r="E37" s="60">
        <v>2643</v>
      </c>
      <c r="F37" s="61">
        <v>2263</v>
      </c>
    </row>
    <row r="38" spans="1:6" ht="12" customHeight="1">
      <c r="A38" s="127"/>
      <c r="B38" s="82" t="s">
        <v>141</v>
      </c>
      <c r="C38" s="8" t="s">
        <v>168</v>
      </c>
      <c r="D38" s="60">
        <v>12955</v>
      </c>
      <c r="E38" s="60">
        <v>24255</v>
      </c>
      <c r="F38" s="61">
        <v>15967</v>
      </c>
    </row>
    <row r="39" spans="1:6" s="68" customFormat="1" ht="12" customHeight="1">
      <c r="A39" s="127"/>
      <c r="B39" s="82" t="s">
        <v>142</v>
      </c>
      <c r="C39" s="8" t="s">
        <v>233</v>
      </c>
      <c r="D39" s="60"/>
      <c r="E39" s="60"/>
      <c r="F39" s="61"/>
    </row>
    <row r="40" spans="1:6" ht="12" customHeight="1" thickBot="1">
      <c r="A40" s="127"/>
      <c r="B40" s="82" t="s">
        <v>151</v>
      </c>
      <c r="C40" s="8" t="s">
        <v>234</v>
      </c>
      <c r="D40" s="60"/>
      <c r="E40" s="60"/>
      <c r="F40" s="61"/>
    </row>
    <row r="41" spans="1:6" ht="12" customHeight="1" thickBot="1">
      <c r="A41" s="95" t="s">
        <v>61</v>
      </c>
      <c r="B41" s="23"/>
      <c r="C41" s="72" t="s">
        <v>466</v>
      </c>
      <c r="D41" s="194">
        <f>SUM(D42:D44)</f>
        <v>0</v>
      </c>
      <c r="E41" s="194">
        <f>SUM(E42:E44)</f>
        <v>0</v>
      </c>
      <c r="F41" s="199">
        <f>SUM(F42:F44)</f>
        <v>105</v>
      </c>
    </row>
    <row r="42" spans="1:6" ht="12" customHeight="1">
      <c r="A42" s="126"/>
      <c r="B42" s="83" t="s">
        <v>145</v>
      </c>
      <c r="C42" s="10" t="s">
        <v>312</v>
      </c>
      <c r="D42" s="386"/>
      <c r="E42" s="386"/>
      <c r="F42" s="59">
        <v>105</v>
      </c>
    </row>
    <row r="43" spans="1:6" ht="12" customHeight="1">
      <c r="A43" s="127"/>
      <c r="B43" s="82" t="s">
        <v>146</v>
      </c>
      <c r="C43" s="8" t="s">
        <v>236</v>
      </c>
      <c r="D43" s="60"/>
      <c r="E43" s="60"/>
      <c r="F43" s="61"/>
    </row>
    <row r="44" spans="1:6" ht="15" customHeight="1">
      <c r="A44" s="127"/>
      <c r="B44" s="82" t="s">
        <v>147</v>
      </c>
      <c r="C44" s="8" t="s">
        <v>104</v>
      </c>
      <c r="D44" s="60"/>
      <c r="E44" s="60"/>
      <c r="F44" s="61"/>
    </row>
    <row r="45" spans="1:6" ht="23.25" thickBot="1">
      <c r="A45" s="127"/>
      <c r="B45" s="82" t="s">
        <v>148</v>
      </c>
      <c r="C45" s="8" t="s">
        <v>48</v>
      </c>
      <c r="D45" s="60"/>
      <c r="E45" s="60"/>
      <c r="F45" s="61"/>
    </row>
    <row r="46" spans="1:6" ht="15" customHeight="1" thickBot="1">
      <c r="A46" s="95" t="s">
        <v>62</v>
      </c>
      <c r="B46" s="23"/>
      <c r="C46" s="23" t="s">
        <v>49</v>
      </c>
      <c r="D46" s="230"/>
      <c r="E46" s="230"/>
      <c r="F46" s="229"/>
    </row>
    <row r="47" spans="1:6" ht="14.25" customHeight="1" thickBot="1">
      <c r="A47" s="119" t="s">
        <v>63</v>
      </c>
      <c r="B47" s="263"/>
      <c r="C47" s="264" t="s">
        <v>51</v>
      </c>
      <c r="D47" s="230"/>
      <c r="E47" s="230"/>
      <c r="F47" s="229">
        <v>890</v>
      </c>
    </row>
    <row r="48" spans="1:6" ht="13.5" thickBot="1">
      <c r="A48" s="95" t="s">
        <v>64</v>
      </c>
      <c r="B48" s="116"/>
      <c r="C48" s="129" t="s">
        <v>50</v>
      </c>
      <c r="D48" s="426">
        <f>+D35+D41+D46+D47</f>
        <v>21738</v>
      </c>
      <c r="E48" s="426">
        <f>+E35+E41+E46+E47</f>
        <v>36577</v>
      </c>
      <c r="F48" s="259">
        <f>+F35+F41+F46+F47</f>
        <v>28026</v>
      </c>
    </row>
    <row r="49" spans="1:6" ht="13.5" thickBot="1">
      <c r="A49" s="130"/>
      <c r="B49" s="131"/>
      <c r="C49" s="131"/>
      <c r="D49" s="260"/>
      <c r="E49" s="260"/>
      <c r="F49" s="260"/>
    </row>
    <row r="50" spans="1:6" ht="13.5" thickBot="1">
      <c r="A50" s="132" t="s">
        <v>264</v>
      </c>
      <c r="B50" s="133"/>
      <c r="C50" s="134"/>
      <c r="D50" s="430">
        <v>4</v>
      </c>
      <c r="E50" s="430">
        <v>4</v>
      </c>
      <c r="F50" s="70">
        <v>4</v>
      </c>
    </row>
    <row r="51" spans="1:6" ht="13.5" thickBot="1">
      <c r="A51" s="132" t="s">
        <v>265</v>
      </c>
      <c r="B51" s="133"/>
      <c r="C51" s="134"/>
      <c r="D51" s="430"/>
      <c r="E51" s="430"/>
      <c r="F51" s="70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7">
      <selection activeCell="G20" sqref="G20"/>
    </sheetView>
  </sheetViews>
  <sheetFormatPr defaultColWidth="9.00390625" defaultRowHeight="12.75"/>
  <cols>
    <col min="1" max="1" width="8.375" style="498" customWidth="1"/>
    <col min="2" max="2" width="51.125" style="497" customWidth="1"/>
    <col min="3" max="3" width="16.00390625" style="496" customWidth="1"/>
    <col min="4" max="4" width="14.00390625" style="496" customWidth="1"/>
    <col min="5" max="6" width="16.00390625" style="496" customWidth="1"/>
    <col min="7" max="7" width="14.625" style="496" customWidth="1"/>
    <col min="8" max="8" width="16.00390625" style="496" customWidth="1"/>
    <col min="9" max="16384" width="9.375" style="496" customWidth="1"/>
  </cols>
  <sheetData>
    <row r="1" spans="1:8" s="559" customFormat="1" ht="11.25" customHeight="1">
      <c r="A1" s="685"/>
      <c r="B1" s="685"/>
      <c r="C1" s="685"/>
      <c r="D1" s="685"/>
      <c r="E1" s="685"/>
      <c r="F1" s="685"/>
      <c r="G1" s="685"/>
      <c r="H1" s="685"/>
    </row>
    <row r="2" spans="1:8" s="559" customFormat="1" ht="39" customHeight="1">
      <c r="A2" s="686" t="s">
        <v>530</v>
      </c>
      <c r="B2" s="687"/>
      <c r="C2" s="687"/>
      <c r="D2" s="687"/>
      <c r="E2" s="687"/>
      <c r="F2" s="687"/>
      <c r="G2" s="687"/>
      <c r="H2" s="687"/>
    </row>
    <row r="3" spans="1:8" s="559" customFormat="1" ht="24.75" customHeight="1" thickBot="1">
      <c r="A3" s="692" t="s">
        <v>529</v>
      </c>
      <c r="B3" s="693"/>
      <c r="C3" s="693"/>
      <c r="D3" s="693"/>
      <c r="E3" s="693"/>
      <c r="F3" s="693"/>
      <c r="G3" s="693"/>
      <c r="H3" s="560" t="s">
        <v>97</v>
      </c>
    </row>
    <row r="4" spans="1:8" ht="52.5" customHeight="1" thickBot="1" thickTop="1">
      <c r="A4" s="688" t="s">
        <v>528</v>
      </c>
      <c r="B4" s="689"/>
      <c r="C4" s="557" t="s">
        <v>515</v>
      </c>
      <c r="D4" s="557" t="s">
        <v>512</v>
      </c>
      <c r="E4" s="558" t="s">
        <v>514</v>
      </c>
      <c r="F4" s="557" t="s">
        <v>513</v>
      </c>
      <c r="G4" s="557" t="s">
        <v>512</v>
      </c>
      <c r="H4" s="556" t="s">
        <v>511</v>
      </c>
    </row>
    <row r="5" spans="1:8" s="553" customFormat="1" ht="15.75" customHeight="1" thickBot="1">
      <c r="A5" s="539" t="s">
        <v>60</v>
      </c>
      <c r="B5" s="524" t="s">
        <v>527</v>
      </c>
      <c r="C5" s="555">
        <f aca="true" t="shared" si="0" ref="C5:H5">SUM(C6:C9)</f>
        <v>844795</v>
      </c>
      <c r="D5" s="522">
        <f t="shared" si="0"/>
        <v>0</v>
      </c>
      <c r="E5" s="522">
        <f t="shared" si="0"/>
        <v>844795</v>
      </c>
      <c r="F5" s="554">
        <f t="shared" si="0"/>
        <v>864613</v>
      </c>
      <c r="G5" s="522">
        <f t="shared" si="0"/>
        <v>0</v>
      </c>
      <c r="H5" s="521">
        <f t="shared" si="0"/>
        <v>864613</v>
      </c>
    </row>
    <row r="6" spans="1:8" ht="12.75">
      <c r="A6" s="552" t="s">
        <v>61</v>
      </c>
      <c r="B6" s="551" t="s">
        <v>526</v>
      </c>
      <c r="C6" s="550">
        <v>88</v>
      </c>
      <c r="D6" s="549"/>
      <c r="E6" s="518">
        <v>88</v>
      </c>
      <c r="F6" s="548"/>
      <c r="G6" s="548"/>
      <c r="H6" s="516">
        <f>G6+F6</f>
        <v>0</v>
      </c>
    </row>
    <row r="7" spans="1:8" ht="12.75">
      <c r="A7" s="541" t="s">
        <v>62</v>
      </c>
      <c r="B7" s="510" t="s">
        <v>525</v>
      </c>
      <c r="C7" s="547">
        <v>821442</v>
      </c>
      <c r="D7" s="546"/>
      <c r="E7" s="514">
        <v>821442</v>
      </c>
      <c r="F7" s="545">
        <v>821405</v>
      </c>
      <c r="G7" s="545"/>
      <c r="H7" s="512">
        <v>821405</v>
      </c>
    </row>
    <row r="8" spans="1:8" ht="12.75">
      <c r="A8" s="541" t="s">
        <v>63</v>
      </c>
      <c r="B8" s="510" t="s">
        <v>462</v>
      </c>
      <c r="C8" s="515">
        <v>528</v>
      </c>
      <c r="D8" s="513"/>
      <c r="E8" s="514">
        <f>D8+C8</f>
        <v>528</v>
      </c>
      <c r="F8" s="542">
        <v>452</v>
      </c>
      <c r="G8" s="542"/>
      <c r="H8" s="512">
        <f>G8+F8</f>
        <v>452</v>
      </c>
    </row>
    <row r="9" spans="1:8" ht="13.5" thickBot="1">
      <c r="A9" s="541" t="s">
        <v>64</v>
      </c>
      <c r="B9" s="510" t="s">
        <v>524</v>
      </c>
      <c r="C9" s="509">
        <v>22737</v>
      </c>
      <c r="D9" s="507"/>
      <c r="E9" s="508">
        <f>D9+C9</f>
        <v>22737</v>
      </c>
      <c r="F9" s="540">
        <v>42756</v>
      </c>
      <c r="G9" s="540"/>
      <c r="H9" s="506">
        <f>G9+F9</f>
        <v>42756</v>
      </c>
    </row>
    <row r="10" spans="1:8" s="520" customFormat="1" ht="15.75" customHeight="1" thickBot="1">
      <c r="A10" s="539" t="s">
        <v>65</v>
      </c>
      <c r="B10" s="524" t="s">
        <v>523</v>
      </c>
      <c r="C10" s="523">
        <f aca="true" t="shared" si="1" ref="C10:H10">SUM(C11:C15)</f>
        <v>25999</v>
      </c>
      <c r="D10" s="522">
        <f t="shared" si="1"/>
        <v>0</v>
      </c>
      <c r="E10" s="522">
        <f t="shared" si="1"/>
        <v>25999</v>
      </c>
      <c r="F10" s="522">
        <f t="shared" si="1"/>
        <v>43483</v>
      </c>
      <c r="G10" s="522">
        <f t="shared" si="1"/>
        <v>0</v>
      </c>
      <c r="H10" s="521">
        <f t="shared" si="1"/>
        <v>43483</v>
      </c>
    </row>
    <row r="11" spans="1:8" ht="12.75">
      <c r="A11" s="541" t="s">
        <v>66</v>
      </c>
      <c r="B11" s="510" t="s">
        <v>522</v>
      </c>
      <c r="C11" s="519">
        <v>530</v>
      </c>
      <c r="D11" s="517"/>
      <c r="E11" s="518">
        <f>D11+C11</f>
        <v>530</v>
      </c>
      <c r="F11" s="544">
        <v>824</v>
      </c>
      <c r="G11" s="517"/>
      <c r="H11" s="516">
        <f>G11+F11</f>
        <v>824</v>
      </c>
    </row>
    <row r="12" spans="1:8" ht="12.75">
      <c r="A12" s="541" t="s">
        <v>67</v>
      </c>
      <c r="B12" s="510" t="s">
        <v>521</v>
      </c>
      <c r="C12" s="515">
        <v>12367</v>
      </c>
      <c r="D12" s="513"/>
      <c r="E12" s="514">
        <f>D12+C12</f>
        <v>12367</v>
      </c>
      <c r="F12" s="542">
        <v>10780</v>
      </c>
      <c r="G12" s="513"/>
      <c r="H12" s="512">
        <f>G12+F12</f>
        <v>10780</v>
      </c>
    </row>
    <row r="13" spans="1:8" ht="12.75">
      <c r="A13" s="541" t="s">
        <v>68</v>
      </c>
      <c r="B13" s="510" t="s">
        <v>520</v>
      </c>
      <c r="C13" s="515"/>
      <c r="D13" s="513"/>
      <c r="E13" s="514">
        <f>D13+C13</f>
        <v>0</v>
      </c>
      <c r="F13" s="542"/>
      <c r="G13" s="513"/>
      <c r="H13" s="512">
        <f>G13+F13</f>
        <v>0</v>
      </c>
    </row>
    <row r="14" spans="1:8" ht="12.75">
      <c r="A14" s="543" t="s">
        <v>69</v>
      </c>
      <c r="B14" s="510" t="s">
        <v>519</v>
      </c>
      <c r="C14" s="515">
        <v>12514</v>
      </c>
      <c r="D14" s="513"/>
      <c r="E14" s="514">
        <f>D14+C14</f>
        <v>12514</v>
      </c>
      <c r="F14" s="542">
        <v>29087</v>
      </c>
      <c r="G14" s="513"/>
      <c r="H14" s="512">
        <f>G14+F14</f>
        <v>29087</v>
      </c>
    </row>
    <row r="15" spans="1:8" ht="13.5" thickBot="1">
      <c r="A15" s="541" t="s">
        <v>70</v>
      </c>
      <c r="B15" s="510" t="s">
        <v>518</v>
      </c>
      <c r="C15" s="509">
        <v>588</v>
      </c>
      <c r="D15" s="507"/>
      <c r="E15" s="508">
        <f>D15+C15</f>
        <v>588</v>
      </c>
      <c r="F15" s="540">
        <v>2792</v>
      </c>
      <c r="G15" s="507"/>
      <c r="H15" s="506">
        <f>G15+F15</f>
        <v>2792</v>
      </c>
    </row>
    <row r="16" spans="1:8" s="537" customFormat="1" ht="27" customHeight="1" thickBot="1">
      <c r="A16" s="539" t="s">
        <v>71</v>
      </c>
      <c r="B16" s="538" t="s">
        <v>517</v>
      </c>
      <c r="C16" s="523">
        <f aca="true" t="shared" si="2" ref="C16:H16">C5+C10</f>
        <v>870794</v>
      </c>
      <c r="D16" s="522">
        <f t="shared" si="2"/>
        <v>0</v>
      </c>
      <c r="E16" s="522">
        <f t="shared" si="2"/>
        <v>870794</v>
      </c>
      <c r="F16" s="522">
        <f t="shared" si="2"/>
        <v>908096</v>
      </c>
      <c r="G16" s="522">
        <f t="shared" si="2"/>
        <v>0</v>
      </c>
      <c r="H16" s="521">
        <f t="shared" si="2"/>
        <v>908096</v>
      </c>
    </row>
    <row r="17" spans="1:8" ht="50.25" customHeight="1" thickBot="1">
      <c r="A17" s="690" t="s">
        <v>516</v>
      </c>
      <c r="B17" s="691"/>
      <c r="C17" s="536" t="s">
        <v>515</v>
      </c>
      <c r="D17" s="534" t="s">
        <v>512</v>
      </c>
      <c r="E17" s="535" t="s">
        <v>514</v>
      </c>
      <c r="F17" s="534" t="s">
        <v>513</v>
      </c>
      <c r="G17" s="534" t="s">
        <v>512</v>
      </c>
      <c r="H17" s="533" t="s">
        <v>511</v>
      </c>
    </row>
    <row r="18" spans="1:8" s="520" customFormat="1" ht="15.75" customHeight="1" thickBot="1">
      <c r="A18" s="525" t="s">
        <v>72</v>
      </c>
      <c r="B18" s="526" t="s">
        <v>510</v>
      </c>
      <c r="C18" s="523">
        <f aca="true" t="shared" si="3" ref="C18:H18">C19+C20+C21</f>
        <v>854826</v>
      </c>
      <c r="D18" s="522">
        <f t="shared" si="3"/>
        <v>0</v>
      </c>
      <c r="E18" s="522">
        <f t="shared" si="3"/>
        <v>854826</v>
      </c>
      <c r="F18" s="522">
        <f t="shared" si="3"/>
        <v>872651</v>
      </c>
      <c r="G18" s="522">
        <f t="shared" si="3"/>
        <v>0</v>
      </c>
      <c r="H18" s="521">
        <f t="shared" si="3"/>
        <v>872651</v>
      </c>
    </row>
    <row r="19" spans="1:8" ht="12.75">
      <c r="A19" s="511" t="s">
        <v>73</v>
      </c>
      <c r="B19" s="510" t="s">
        <v>509</v>
      </c>
      <c r="C19" s="519">
        <v>832737</v>
      </c>
      <c r="D19" s="517"/>
      <c r="E19" s="518">
        <f>D19+C19</f>
        <v>832737</v>
      </c>
      <c r="F19" s="517">
        <v>832737</v>
      </c>
      <c r="G19" s="517"/>
      <c r="H19" s="516">
        <f>G19+F19</f>
        <v>832737</v>
      </c>
    </row>
    <row r="20" spans="1:8" ht="12.75">
      <c r="A20" s="511" t="s">
        <v>74</v>
      </c>
      <c r="B20" s="510" t="s">
        <v>508</v>
      </c>
      <c r="C20" s="532">
        <v>22089</v>
      </c>
      <c r="D20" s="530"/>
      <c r="E20" s="531">
        <f>D20+C20</f>
        <v>22089</v>
      </c>
      <c r="F20" s="530">
        <v>39914</v>
      </c>
      <c r="G20" s="530"/>
      <c r="H20" s="529">
        <f>G20+F20</f>
        <v>39914</v>
      </c>
    </row>
    <row r="21" spans="1:8" ht="13.5" thickBot="1">
      <c r="A21" s="528" t="s">
        <v>75</v>
      </c>
      <c r="B21" s="527" t="s">
        <v>507</v>
      </c>
      <c r="C21" s="509"/>
      <c r="D21" s="507"/>
      <c r="E21" s="508">
        <f>D21+C21</f>
        <v>0</v>
      </c>
      <c r="F21" s="507"/>
      <c r="G21" s="507"/>
      <c r="H21" s="506">
        <f>G21+F21</f>
        <v>0</v>
      </c>
    </row>
    <row r="22" spans="1:8" s="520" customFormat="1" ht="15.75" customHeight="1" thickBot="1">
      <c r="A22" s="525" t="s">
        <v>76</v>
      </c>
      <c r="B22" s="526" t="s">
        <v>506</v>
      </c>
      <c r="C22" s="523">
        <f aca="true" t="shared" si="4" ref="C22:H22">C23+C24</f>
        <v>11162</v>
      </c>
      <c r="D22" s="522">
        <f t="shared" si="4"/>
        <v>0</v>
      </c>
      <c r="E22" s="522">
        <f t="shared" si="4"/>
        <v>11162</v>
      </c>
      <c r="F22" s="522">
        <f t="shared" si="4"/>
        <v>31879</v>
      </c>
      <c r="G22" s="522">
        <f t="shared" si="4"/>
        <v>0</v>
      </c>
      <c r="H22" s="521">
        <f t="shared" si="4"/>
        <v>31879</v>
      </c>
    </row>
    <row r="23" spans="1:8" ht="12.75">
      <c r="A23" s="511" t="s">
        <v>77</v>
      </c>
      <c r="B23" s="510" t="s">
        <v>505</v>
      </c>
      <c r="C23" s="519">
        <v>11162</v>
      </c>
      <c r="D23" s="517"/>
      <c r="E23" s="518">
        <f>D23+C23</f>
        <v>11162</v>
      </c>
      <c r="F23" s="517">
        <v>31879</v>
      </c>
      <c r="G23" s="517"/>
      <c r="H23" s="516">
        <f>G23+F23</f>
        <v>31879</v>
      </c>
    </row>
    <row r="24" spans="1:8" ht="13.5" thickBot="1">
      <c r="A24" s="511" t="s">
        <v>78</v>
      </c>
      <c r="B24" s="510" t="s">
        <v>504</v>
      </c>
      <c r="C24" s="509"/>
      <c r="D24" s="507"/>
      <c r="E24" s="508">
        <f>D24+C24</f>
        <v>0</v>
      </c>
      <c r="F24" s="507"/>
      <c r="G24" s="507"/>
      <c r="H24" s="506">
        <f>G24+F24</f>
        <v>0</v>
      </c>
    </row>
    <row r="25" spans="1:8" s="520" customFormat="1" ht="15.75" customHeight="1" thickBot="1">
      <c r="A25" s="525" t="s">
        <v>79</v>
      </c>
      <c r="B25" s="524" t="s">
        <v>503</v>
      </c>
      <c r="C25" s="523">
        <f>C26+C27+C28</f>
        <v>4806</v>
      </c>
      <c r="D25" s="522">
        <f>SUM(D26:D28)</f>
        <v>0</v>
      </c>
      <c r="E25" s="522">
        <f>SUM(E26:E28)</f>
        <v>4806</v>
      </c>
      <c r="F25" s="522">
        <f>SUM(F26:F28)</f>
        <v>3566</v>
      </c>
      <c r="G25" s="522">
        <f>SUM(G26:G28)</f>
        <v>0</v>
      </c>
      <c r="H25" s="521">
        <f>SUM(H26:H28)</f>
        <v>3566</v>
      </c>
    </row>
    <row r="26" spans="1:8" ht="12.75">
      <c r="A26" s="511" t="s">
        <v>80</v>
      </c>
      <c r="B26" s="510" t="s">
        <v>502</v>
      </c>
      <c r="C26" s="519"/>
      <c r="D26" s="517"/>
      <c r="E26" s="518">
        <f>D26+C26</f>
        <v>0</v>
      </c>
      <c r="F26" s="517"/>
      <c r="G26" s="517"/>
      <c r="H26" s="516">
        <f>G26+F26</f>
        <v>0</v>
      </c>
    </row>
    <row r="27" spans="1:8" ht="12.75">
      <c r="A27" s="511" t="s">
        <v>81</v>
      </c>
      <c r="B27" s="510" t="s">
        <v>501</v>
      </c>
      <c r="C27" s="515">
        <v>2866</v>
      </c>
      <c r="D27" s="513"/>
      <c r="E27" s="514">
        <f>D27+C27</f>
        <v>2866</v>
      </c>
      <c r="F27" s="513">
        <v>3566</v>
      </c>
      <c r="G27" s="513"/>
      <c r="H27" s="512">
        <f>G27+F27</f>
        <v>3566</v>
      </c>
    </row>
    <row r="28" spans="1:8" ht="13.5" thickBot="1">
      <c r="A28" s="511" t="s">
        <v>82</v>
      </c>
      <c r="B28" s="510" t="s">
        <v>500</v>
      </c>
      <c r="C28" s="509">
        <v>1940</v>
      </c>
      <c r="D28" s="507"/>
      <c r="E28" s="508">
        <f>D28+C28</f>
        <v>1940</v>
      </c>
      <c r="F28" s="507"/>
      <c r="G28" s="507"/>
      <c r="H28" s="506">
        <f>G28+F28</f>
        <v>0</v>
      </c>
    </row>
    <row r="29" spans="1:8" s="500" customFormat="1" ht="24" customHeight="1" thickBot="1">
      <c r="A29" s="505" t="s">
        <v>83</v>
      </c>
      <c r="B29" s="504" t="s">
        <v>499</v>
      </c>
      <c r="C29" s="503">
        <f aca="true" t="shared" si="5" ref="C29:H29">C18+C22+C25</f>
        <v>870794</v>
      </c>
      <c r="D29" s="502">
        <f t="shared" si="5"/>
        <v>0</v>
      </c>
      <c r="E29" s="502">
        <f t="shared" si="5"/>
        <v>870794</v>
      </c>
      <c r="F29" s="502">
        <f t="shared" si="5"/>
        <v>908096</v>
      </c>
      <c r="G29" s="502">
        <f t="shared" si="5"/>
        <v>0</v>
      </c>
      <c r="H29" s="501">
        <f t="shared" si="5"/>
        <v>908096</v>
      </c>
    </row>
    <row r="30" ht="13.5" thickTop="1">
      <c r="D30" s="499"/>
    </row>
    <row r="31" ht="12.75">
      <c r="D31" s="499"/>
    </row>
    <row r="32" ht="12.75">
      <c r="D32" s="499"/>
    </row>
    <row r="33" s="496" customFormat="1" ht="12.75">
      <c r="D33" s="499"/>
    </row>
    <row r="34" s="496" customFormat="1" ht="12.75">
      <c r="D34" s="499"/>
    </row>
    <row r="35" s="496" customFormat="1" ht="12.75">
      <c r="D35" s="499"/>
    </row>
    <row r="36" s="496" customFormat="1" ht="12.75">
      <c r="D36" s="499"/>
    </row>
    <row r="37" s="496" customFormat="1" ht="12.75">
      <c r="D37" s="499"/>
    </row>
    <row r="38" s="496" customFormat="1" ht="12.75">
      <c r="D38" s="499"/>
    </row>
    <row r="39" s="496" customFormat="1" ht="12.75">
      <c r="D39" s="499"/>
    </row>
    <row r="40" s="496" customFormat="1" ht="12.75">
      <c r="D40" s="499"/>
    </row>
    <row r="41" s="496" customFormat="1" ht="12.75">
      <c r="D41" s="499"/>
    </row>
    <row r="42" s="496" customFormat="1" ht="12.75">
      <c r="D42" s="499"/>
    </row>
    <row r="43" s="496" customFormat="1" ht="12.75">
      <c r="D43" s="499"/>
    </row>
    <row r="44" s="496" customFormat="1" ht="12.75">
      <c r="D44" s="499"/>
    </row>
    <row r="45" s="496" customFormat="1" ht="12.75">
      <c r="D45" s="499"/>
    </row>
  </sheetData>
  <sheetProtection selectLockedCells="1" selectUnlockedCells="1"/>
  <mergeCells count="5">
    <mergeCell ref="A1:H1"/>
    <mergeCell ref="A2:H2"/>
    <mergeCell ref="A4:B4"/>
    <mergeCell ref="A17:B17"/>
    <mergeCell ref="A3:G3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8. melléklet a ……/2014. (III.25.)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workbookViewId="0" topLeftCell="B6">
      <selection activeCell="H20" sqref="H20"/>
    </sheetView>
  </sheetViews>
  <sheetFormatPr defaultColWidth="9.00390625" defaultRowHeight="12.75"/>
  <cols>
    <col min="1" max="1" width="6.50390625" style="496" customWidth="1"/>
    <col min="2" max="2" width="49.50390625" style="497" customWidth="1"/>
    <col min="3" max="3" width="16.00390625" style="496" customWidth="1"/>
    <col min="4" max="4" width="14.875" style="496" customWidth="1"/>
    <col min="5" max="6" width="16.00390625" style="496" customWidth="1"/>
    <col min="7" max="7" width="14.00390625" style="496" customWidth="1"/>
    <col min="8" max="8" width="16.00390625" style="496" customWidth="1"/>
    <col min="9" max="16384" width="9.375" style="496" customWidth="1"/>
  </cols>
  <sheetData>
    <row r="1" spans="1:8" s="622" customFormat="1" ht="25.5" customHeight="1">
      <c r="A1" s="694" t="s">
        <v>548</v>
      </c>
      <c r="B1" s="694"/>
      <c r="C1" s="694"/>
      <c r="D1" s="694"/>
      <c r="E1" s="694"/>
      <c r="F1" s="694"/>
      <c r="G1" s="694"/>
      <c r="H1" s="694"/>
    </row>
    <row r="2" spans="1:8" s="623" customFormat="1" ht="18" customHeight="1">
      <c r="A2" s="687" t="s">
        <v>547</v>
      </c>
      <c r="B2" s="687"/>
      <c r="C2" s="687"/>
      <c r="D2" s="687"/>
      <c r="E2" s="687"/>
      <c r="F2" s="687"/>
      <c r="G2" s="687"/>
      <c r="H2" s="687"/>
    </row>
    <row r="3" spans="1:8" s="622" customFormat="1" ht="16.5" customHeight="1">
      <c r="A3" s="695" t="s">
        <v>546</v>
      </c>
      <c r="B3" s="695"/>
      <c r="C3" s="695"/>
      <c r="D3" s="695"/>
      <c r="E3" s="695"/>
      <c r="F3" s="695"/>
      <c r="G3" s="695"/>
      <c r="H3" s="695"/>
    </row>
    <row r="4" spans="1:8" s="497" customFormat="1" ht="13.5" customHeight="1" thickBot="1">
      <c r="A4" s="696" t="s">
        <v>97</v>
      </c>
      <c r="B4" s="696"/>
      <c r="C4" s="696"/>
      <c r="D4" s="696"/>
      <c r="E4" s="696"/>
      <c r="F4" s="696"/>
      <c r="G4" s="696"/>
      <c r="H4" s="696"/>
    </row>
    <row r="5" spans="1:8" ht="54" customHeight="1" thickBot="1">
      <c r="A5" s="621" t="s">
        <v>58</v>
      </c>
      <c r="B5" s="620" t="s">
        <v>110</v>
      </c>
      <c r="C5" s="619" t="s">
        <v>515</v>
      </c>
      <c r="D5" s="619" t="s">
        <v>512</v>
      </c>
      <c r="E5" s="618" t="s">
        <v>514</v>
      </c>
      <c r="F5" s="619" t="s">
        <v>513</v>
      </c>
      <c r="G5" s="619" t="s">
        <v>512</v>
      </c>
      <c r="H5" s="618" t="s">
        <v>511</v>
      </c>
    </row>
    <row r="6" spans="1:8" s="561" customFormat="1" ht="18" customHeight="1">
      <c r="A6" s="601">
        <v>1</v>
      </c>
      <c r="B6" s="617" t="s">
        <v>545</v>
      </c>
      <c r="C6" s="599">
        <v>12514</v>
      </c>
      <c r="D6" s="596"/>
      <c r="E6" s="598">
        <f>D6+C6</f>
        <v>12514</v>
      </c>
      <c r="F6" s="597">
        <v>29087</v>
      </c>
      <c r="G6" s="596"/>
      <c r="H6" s="595">
        <f>G6+F6</f>
        <v>29087</v>
      </c>
    </row>
    <row r="7" spans="1:8" s="561" customFormat="1" ht="25.5" customHeight="1">
      <c r="A7" s="575">
        <v>2</v>
      </c>
      <c r="B7" s="574" t="s">
        <v>544</v>
      </c>
      <c r="C7" s="573"/>
      <c r="D7" s="570"/>
      <c r="E7" s="572">
        <f>D7+C7</f>
        <v>0</v>
      </c>
      <c r="F7" s="571"/>
      <c r="G7" s="570"/>
      <c r="H7" s="569">
        <f>G7+F7</f>
        <v>0</v>
      </c>
    </row>
    <row r="8" spans="1:8" s="561" customFormat="1" ht="22.5">
      <c r="A8" s="575">
        <v>3</v>
      </c>
      <c r="B8" s="574" t="s">
        <v>543</v>
      </c>
      <c r="C8" s="573">
        <v>-1352</v>
      </c>
      <c r="D8" s="570"/>
      <c r="E8" s="572">
        <f>D8+C8</f>
        <v>-1352</v>
      </c>
      <c r="F8" s="571">
        <v>2792</v>
      </c>
      <c r="G8" s="570"/>
      <c r="H8" s="569">
        <f>G8+F8</f>
        <v>2792</v>
      </c>
    </row>
    <row r="9" spans="1:8" s="561" customFormat="1" ht="18" customHeight="1">
      <c r="A9" s="575">
        <v>4</v>
      </c>
      <c r="B9" s="574" t="s">
        <v>542</v>
      </c>
      <c r="C9" s="573"/>
      <c r="D9" s="570"/>
      <c r="E9" s="572">
        <f>D9+C9</f>
        <v>0</v>
      </c>
      <c r="F9" s="571"/>
      <c r="G9" s="570"/>
      <c r="H9" s="569">
        <f>G9+F9</f>
        <v>0</v>
      </c>
    </row>
    <row r="10" spans="1:8" s="561" customFormat="1" ht="23.25" thickBot="1">
      <c r="A10" s="594">
        <v>5</v>
      </c>
      <c r="B10" s="616" t="s">
        <v>541</v>
      </c>
      <c r="C10" s="592"/>
      <c r="D10" s="589"/>
      <c r="E10" s="591"/>
      <c r="F10" s="590"/>
      <c r="G10" s="589"/>
      <c r="H10" s="588"/>
    </row>
    <row r="11" spans="1:9" s="520" customFormat="1" ht="18" customHeight="1" thickBot="1">
      <c r="A11" s="587">
        <v>6</v>
      </c>
      <c r="B11" s="586" t="s">
        <v>540</v>
      </c>
      <c r="C11" s="615">
        <f aca="true" t="shared" si="0" ref="C11:H11">+C6+C7+C8-C9-C10</f>
        <v>11162</v>
      </c>
      <c r="D11" s="615">
        <f t="shared" si="0"/>
        <v>0</v>
      </c>
      <c r="E11" s="615">
        <f t="shared" si="0"/>
        <v>11162</v>
      </c>
      <c r="F11" s="615">
        <f t="shared" si="0"/>
        <v>31879</v>
      </c>
      <c r="G11" s="615">
        <f t="shared" si="0"/>
        <v>0</v>
      </c>
      <c r="H11" s="614">
        <f t="shared" si="0"/>
        <v>31879</v>
      </c>
      <c r="I11" s="584"/>
    </row>
    <row r="12" spans="1:9" s="561" customFormat="1" ht="18" customHeight="1">
      <c r="A12" s="583">
        <v>7</v>
      </c>
      <c r="B12" s="613" t="s">
        <v>539</v>
      </c>
      <c r="C12" s="581">
        <v>266</v>
      </c>
      <c r="D12" s="578"/>
      <c r="E12" s="580">
        <f>D12+C12</f>
        <v>266</v>
      </c>
      <c r="F12" s="579">
        <v>0</v>
      </c>
      <c r="G12" s="578"/>
      <c r="H12" s="577">
        <v>0</v>
      </c>
      <c r="I12" s="576"/>
    </row>
    <row r="13" spans="1:9" s="561" customFormat="1" ht="18" customHeight="1" thickBot="1">
      <c r="A13" s="612">
        <v>8</v>
      </c>
      <c r="B13" s="611" t="s">
        <v>538</v>
      </c>
      <c r="C13" s="610"/>
      <c r="D13" s="607"/>
      <c r="E13" s="609">
        <f>D13+C13</f>
        <v>0</v>
      </c>
      <c r="F13" s="608"/>
      <c r="G13" s="607"/>
      <c r="H13" s="606">
        <f>G13+F13</f>
        <v>0</v>
      </c>
      <c r="I13" s="576"/>
    </row>
    <row r="14" spans="1:9" s="561" customFormat="1" ht="27" customHeight="1" thickBot="1">
      <c r="A14" s="605">
        <v>9</v>
      </c>
      <c r="B14" s="604" t="s">
        <v>537</v>
      </c>
      <c r="C14" s="603">
        <f aca="true" t="shared" si="1" ref="C14:H14">+C11+C12+C13</f>
        <v>11428</v>
      </c>
      <c r="D14" s="603">
        <f t="shared" si="1"/>
        <v>0</v>
      </c>
      <c r="E14" s="603">
        <f t="shared" si="1"/>
        <v>11428</v>
      </c>
      <c r="F14" s="603">
        <f t="shared" si="1"/>
        <v>31879</v>
      </c>
      <c r="G14" s="603">
        <f t="shared" si="1"/>
        <v>0</v>
      </c>
      <c r="H14" s="602">
        <f t="shared" si="1"/>
        <v>31879</v>
      </c>
      <c r="I14" s="576"/>
    </row>
    <row r="15" spans="1:9" s="561" customFormat="1" ht="28.5" customHeight="1">
      <c r="A15" s="601">
        <v>10</v>
      </c>
      <c r="B15" s="600" t="s">
        <v>536</v>
      </c>
      <c r="C15" s="599"/>
      <c r="D15" s="596"/>
      <c r="E15" s="598">
        <f>D15+C15</f>
        <v>0</v>
      </c>
      <c r="F15" s="597"/>
      <c r="G15" s="596"/>
      <c r="H15" s="595">
        <f>G15+F15</f>
        <v>0</v>
      </c>
      <c r="I15" s="576"/>
    </row>
    <row r="16" spans="1:9" s="561" customFormat="1" ht="28.5" customHeight="1" thickBot="1">
      <c r="A16" s="594">
        <v>11</v>
      </c>
      <c r="B16" s="593" t="s">
        <v>535</v>
      </c>
      <c r="C16" s="592"/>
      <c r="D16" s="589"/>
      <c r="E16" s="591"/>
      <c r="F16" s="590"/>
      <c r="G16" s="589"/>
      <c r="H16" s="588"/>
      <c r="I16" s="576"/>
    </row>
    <row r="17" spans="1:9" s="520" customFormat="1" ht="18" customHeight="1" thickBot="1">
      <c r="A17" s="587">
        <v>12</v>
      </c>
      <c r="B17" s="586" t="s">
        <v>534</v>
      </c>
      <c r="C17" s="554">
        <f aca="true" t="shared" si="2" ref="C17:H17">+C14+C15+C16</f>
        <v>11428</v>
      </c>
      <c r="D17" s="554">
        <f t="shared" si="2"/>
        <v>0</v>
      </c>
      <c r="E17" s="554">
        <f t="shared" si="2"/>
        <v>11428</v>
      </c>
      <c r="F17" s="554">
        <f t="shared" si="2"/>
        <v>31879</v>
      </c>
      <c r="G17" s="554">
        <f t="shared" si="2"/>
        <v>0</v>
      </c>
      <c r="H17" s="585">
        <f t="shared" si="2"/>
        <v>31879</v>
      </c>
      <c r="I17" s="584"/>
    </row>
    <row r="18" spans="1:9" s="561" customFormat="1" ht="33.75">
      <c r="A18" s="583">
        <v>13</v>
      </c>
      <c r="B18" s="582" t="s">
        <v>533</v>
      </c>
      <c r="C18" s="581"/>
      <c r="D18" s="578"/>
      <c r="E18" s="580">
        <f>D18+C18</f>
        <v>0</v>
      </c>
      <c r="F18" s="579"/>
      <c r="G18" s="578"/>
      <c r="H18" s="577">
        <f>G18+F18</f>
        <v>0</v>
      </c>
      <c r="I18" s="576"/>
    </row>
    <row r="19" spans="1:8" s="561" customFormat="1" ht="18" customHeight="1">
      <c r="A19" s="575">
        <v>14</v>
      </c>
      <c r="B19" s="574" t="s">
        <v>532</v>
      </c>
      <c r="C19" s="573">
        <v>11428</v>
      </c>
      <c r="D19" s="570"/>
      <c r="E19" s="572">
        <f>D19+C19</f>
        <v>11428</v>
      </c>
      <c r="F19" s="571">
        <v>31879</v>
      </c>
      <c r="G19" s="570"/>
      <c r="H19" s="569">
        <v>31879</v>
      </c>
    </row>
    <row r="20" spans="1:8" s="561" customFormat="1" ht="18" customHeight="1" thickBot="1">
      <c r="A20" s="568">
        <v>15</v>
      </c>
      <c r="B20" s="567" t="s">
        <v>531</v>
      </c>
      <c r="C20" s="566"/>
      <c r="D20" s="563"/>
      <c r="E20" s="565">
        <f>D20+C20</f>
        <v>0</v>
      </c>
      <c r="F20" s="564"/>
      <c r="G20" s="563"/>
      <c r="H20" s="562">
        <f>G20+F20</f>
        <v>0</v>
      </c>
    </row>
    <row r="25" ht="12.75">
      <c r="B25" s="496"/>
    </row>
    <row r="26" ht="12.75" customHeight="1">
      <c r="B26" s="496"/>
    </row>
    <row r="27" ht="12.75">
      <c r="B27" s="496"/>
    </row>
    <row r="28" ht="12.75">
      <c r="B28" s="496"/>
    </row>
    <row r="29" ht="12.75">
      <c r="B29" s="496"/>
    </row>
  </sheetData>
  <sheetProtection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9. melléklet a 4/2014. (III.25.)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zoomScale="120" zoomScaleNormal="120" zoomScaleSheetLayoutView="100" workbookViewId="0" topLeftCell="A1">
      <selection activeCell="B130" sqref="B130"/>
    </sheetView>
  </sheetViews>
  <sheetFormatPr defaultColWidth="9.00390625" defaultRowHeight="12.75"/>
  <cols>
    <col min="1" max="1" width="9.50390625" style="290" customWidth="1"/>
    <col min="2" max="2" width="60.875" style="290" customWidth="1"/>
    <col min="3" max="3" width="15.875" style="290" customWidth="1"/>
    <col min="4" max="6" width="15.875" style="291" customWidth="1"/>
    <col min="7" max="16384" width="9.375" style="34" customWidth="1"/>
  </cols>
  <sheetData>
    <row r="1" spans="1:6" ht="15.75" customHeight="1">
      <c r="A1" s="624" t="s">
        <v>57</v>
      </c>
      <c r="B1" s="624"/>
      <c r="C1" s="624"/>
      <c r="D1" s="624"/>
      <c r="E1" s="624"/>
      <c r="F1" s="624"/>
    </row>
    <row r="2" spans="1:6" ht="15.75" customHeight="1" thickBot="1">
      <c r="A2" s="300" t="s">
        <v>181</v>
      </c>
      <c r="B2" s="300"/>
      <c r="C2" s="300"/>
      <c r="D2" s="186"/>
      <c r="E2" s="186"/>
      <c r="F2" s="186" t="s">
        <v>330</v>
      </c>
    </row>
    <row r="3" spans="1:6" ht="15.75" customHeight="1">
      <c r="A3" s="625" t="s">
        <v>117</v>
      </c>
      <c r="B3" s="627" t="s">
        <v>59</v>
      </c>
      <c r="C3" s="697" t="s">
        <v>435</v>
      </c>
      <c r="D3" s="629" t="s">
        <v>0</v>
      </c>
      <c r="E3" s="629"/>
      <c r="F3" s="630"/>
    </row>
    <row r="4" spans="1:6" ht="37.5" customHeight="1" thickBot="1">
      <c r="A4" s="626"/>
      <c r="B4" s="628"/>
      <c r="C4" s="698"/>
      <c r="D4" s="303" t="s">
        <v>406</v>
      </c>
      <c r="E4" s="303" t="s">
        <v>413</v>
      </c>
      <c r="F4" s="304" t="s">
        <v>414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60</v>
      </c>
      <c r="B6" s="23" t="s">
        <v>193</v>
      </c>
      <c r="C6" s="355">
        <f>+C7+C12+C21</f>
        <v>173855</v>
      </c>
      <c r="D6" s="355">
        <f>+D7+D12+D21</f>
        <v>63849</v>
      </c>
      <c r="E6" s="355">
        <f>+E7+E12+E21</f>
        <v>75117</v>
      </c>
      <c r="F6" s="165">
        <f>+F7+F12+F21</f>
        <v>87799</v>
      </c>
    </row>
    <row r="7" spans="1:6" s="1" customFormat="1" ht="12" customHeight="1" thickBot="1">
      <c r="A7" s="22" t="s">
        <v>61</v>
      </c>
      <c r="B7" s="147" t="s">
        <v>392</v>
      </c>
      <c r="C7" s="356">
        <f>+C8+C9+C10+C11</f>
        <v>130979</v>
      </c>
      <c r="D7" s="356">
        <f>+D8+D9+D10+D11</f>
        <v>30500</v>
      </c>
      <c r="E7" s="356">
        <f>+E8+E9+E10+E11</f>
        <v>42517</v>
      </c>
      <c r="F7" s="166">
        <f>+F8+F9+F10+F11</f>
        <v>55004</v>
      </c>
    </row>
    <row r="8" spans="1:6" s="1" customFormat="1" ht="12" customHeight="1">
      <c r="A8" s="15" t="s">
        <v>145</v>
      </c>
      <c r="B8" s="277" t="s">
        <v>101</v>
      </c>
      <c r="C8" s="357">
        <v>34448</v>
      </c>
      <c r="D8" s="357">
        <v>30000</v>
      </c>
      <c r="E8" s="357">
        <v>41827</v>
      </c>
      <c r="F8" s="168">
        <v>54130</v>
      </c>
    </row>
    <row r="9" spans="1:6" s="1" customFormat="1" ht="12" customHeight="1">
      <c r="A9" s="15" t="s">
        <v>146</v>
      </c>
      <c r="B9" s="161" t="s">
        <v>494</v>
      </c>
      <c r="C9" s="357">
        <v>94641</v>
      </c>
      <c r="D9" s="357"/>
      <c r="E9" s="357"/>
      <c r="F9" s="168"/>
    </row>
    <row r="10" spans="1:6" s="1" customFormat="1" ht="12" customHeight="1">
      <c r="A10" s="15" t="s">
        <v>147</v>
      </c>
      <c r="B10" s="161" t="s">
        <v>194</v>
      </c>
      <c r="C10" s="357">
        <v>1154</v>
      </c>
      <c r="D10" s="357">
        <v>500</v>
      </c>
      <c r="E10" s="357">
        <v>500</v>
      </c>
      <c r="F10" s="168">
        <v>686</v>
      </c>
    </row>
    <row r="11" spans="1:6" s="1" customFormat="1" ht="12" customHeight="1" thickBot="1">
      <c r="A11" s="15" t="s">
        <v>148</v>
      </c>
      <c r="B11" s="278" t="s">
        <v>195</v>
      </c>
      <c r="C11" s="357">
        <v>736</v>
      </c>
      <c r="D11" s="357"/>
      <c r="E11" s="357">
        <v>190</v>
      </c>
      <c r="F11" s="168">
        <v>188</v>
      </c>
    </row>
    <row r="12" spans="1:6" s="1" customFormat="1" ht="12" customHeight="1" thickBot="1">
      <c r="A12" s="22" t="s">
        <v>62</v>
      </c>
      <c r="B12" s="23" t="s">
        <v>196</v>
      </c>
      <c r="C12" s="356">
        <f>+C13+C14+C15+C16+C17+C18+C19+C20</f>
        <v>42876</v>
      </c>
      <c r="D12" s="356">
        <f>+D13+D14+D15+D16+D17+D18+D19+D20</f>
        <v>33349</v>
      </c>
      <c r="E12" s="356">
        <f>+E13+E14+E15+E16+E17+E18+E19+E20</f>
        <v>32600</v>
      </c>
      <c r="F12" s="166">
        <f>+F13+F14+F15+F16+F17+F18+F19+F20</f>
        <v>32795</v>
      </c>
    </row>
    <row r="13" spans="1:6" s="1" customFormat="1" ht="12" customHeight="1">
      <c r="A13" s="19" t="s">
        <v>119</v>
      </c>
      <c r="B13" s="11" t="s">
        <v>201</v>
      </c>
      <c r="C13" s="358">
        <v>727</v>
      </c>
      <c r="D13" s="358">
        <v>500</v>
      </c>
      <c r="E13" s="358">
        <v>500</v>
      </c>
      <c r="F13" s="167">
        <v>519</v>
      </c>
    </row>
    <row r="14" spans="1:6" s="1" customFormat="1" ht="12" customHeight="1">
      <c r="A14" s="15" t="s">
        <v>120</v>
      </c>
      <c r="B14" s="8" t="s">
        <v>202</v>
      </c>
      <c r="C14" s="357">
        <v>1311</v>
      </c>
      <c r="D14" s="357">
        <v>200</v>
      </c>
      <c r="E14" s="357">
        <v>900</v>
      </c>
      <c r="F14" s="168">
        <v>1257</v>
      </c>
    </row>
    <row r="15" spans="1:6" s="1" customFormat="1" ht="12" customHeight="1">
      <c r="A15" s="15" t="s">
        <v>121</v>
      </c>
      <c r="B15" s="8" t="s">
        <v>203</v>
      </c>
      <c r="C15" s="357">
        <v>2370</v>
      </c>
      <c r="D15" s="357">
        <v>2690</v>
      </c>
      <c r="E15" s="357">
        <v>2690</v>
      </c>
      <c r="F15" s="168">
        <v>2341</v>
      </c>
    </row>
    <row r="16" spans="1:6" s="1" customFormat="1" ht="12" customHeight="1">
      <c r="A16" s="15" t="s">
        <v>122</v>
      </c>
      <c r="B16" s="8" t="s">
        <v>204</v>
      </c>
      <c r="C16" s="357">
        <v>18905</v>
      </c>
      <c r="D16" s="357">
        <v>18500</v>
      </c>
      <c r="E16" s="357">
        <v>18441</v>
      </c>
      <c r="F16" s="168">
        <v>18398</v>
      </c>
    </row>
    <row r="17" spans="1:6" s="1" customFormat="1" ht="12" customHeight="1">
      <c r="A17" s="14" t="s">
        <v>197</v>
      </c>
      <c r="B17" s="7" t="s">
        <v>205</v>
      </c>
      <c r="C17" s="359">
        <v>5930</v>
      </c>
      <c r="D17" s="359">
        <v>1499</v>
      </c>
      <c r="E17" s="359">
        <v>1795</v>
      </c>
      <c r="F17" s="169">
        <v>1997</v>
      </c>
    </row>
    <row r="18" spans="1:6" s="1" customFormat="1" ht="12" customHeight="1">
      <c r="A18" s="15" t="s">
        <v>198</v>
      </c>
      <c r="B18" s="8" t="s">
        <v>276</v>
      </c>
      <c r="C18" s="357">
        <v>11487</v>
      </c>
      <c r="D18" s="357">
        <v>7360</v>
      </c>
      <c r="E18" s="357">
        <v>6324</v>
      </c>
      <c r="F18" s="168">
        <v>6326</v>
      </c>
    </row>
    <row r="19" spans="1:6" s="1" customFormat="1" ht="12" customHeight="1">
      <c r="A19" s="15" t="s">
        <v>199</v>
      </c>
      <c r="B19" s="8" t="s">
        <v>207</v>
      </c>
      <c r="C19" s="357">
        <v>292</v>
      </c>
      <c r="D19" s="357"/>
      <c r="E19" s="357">
        <v>450</v>
      </c>
      <c r="F19" s="168">
        <v>475</v>
      </c>
    </row>
    <row r="20" spans="1:6" s="1" customFormat="1" ht="12" customHeight="1" thickBot="1">
      <c r="A20" s="16" t="s">
        <v>200</v>
      </c>
      <c r="B20" s="9" t="s">
        <v>208</v>
      </c>
      <c r="C20" s="360">
        <v>1854</v>
      </c>
      <c r="D20" s="360">
        <v>2600</v>
      </c>
      <c r="E20" s="360">
        <v>1500</v>
      </c>
      <c r="F20" s="170">
        <v>1482</v>
      </c>
    </row>
    <row r="21" spans="1:6" s="1" customFormat="1" ht="12" customHeight="1" thickBot="1">
      <c r="A21" s="22" t="s">
        <v>209</v>
      </c>
      <c r="B21" s="23" t="s">
        <v>277</v>
      </c>
      <c r="C21" s="361"/>
      <c r="D21" s="361"/>
      <c r="E21" s="361"/>
      <c r="F21" s="171"/>
    </row>
    <row r="22" spans="1:6" s="1" customFormat="1" ht="12" customHeight="1" thickBot="1">
      <c r="A22" s="22" t="s">
        <v>64</v>
      </c>
      <c r="B22" s="23" t="s">
        <v>211</v>
      </c>
      <c r="C22" s="356">
        <f>+C23+C24+C25+C26+C27+C28+C29+C30</f>
        <v>165188</v>
      </c>
      <c r="D22" s="356">
        <f>+D23+D24+D25+D26+D27+D28+D29+D30</f>
        <v>168885</v>
      </c>
      <c r="E22" s="356">
        <f>+E23+E24+E25+E26+E27+E28+E29+E30</f>
        <v>185356</v>
      </c>
      <c r="F22" s="166">
        <f>+F23+F24+F25+F26+F27+F28+F29+F30</f>
        <v>185356</v>
      </c>
    </row>
    <row r="23" spans="1:6" s="1" customFormat="1" ht="12" customHeight="1">
      <c r="A23" s="17" t="s">
        <v>123</v>
      </c>
      <c r="B23" s="10" t="s">
        <v>217</v>
      </c>
      <c r="C23" s="362">
        <v>79101</v>
      </c>
      <c r="D23" s="362">
        <v>105926</v>
      </c>
      <c r="E23" s="362">
        <v>106339</v>
      </c>
      <c r="F23" s="172">
        <v>106339</v>
      </c>
    </row>
    <row r="24" spans="1:6" s="1" customFormat="1" ht="12" customHeight="1">
      <c r="A24" s="15" t="s">
        <v>124</v>
      </c>
      <c r="B24" s="8" t="s">
        <v>218</v>
      </c>
      <c r="C24" s="357">
        <v>48849</v>
      </c>
      <c r="D24" s="357">
        <v>34930</v>
      </c>
      <c r="E24" s="357">
        <v>37392</v>
      </c>
      <c r="F24" s="168">
        <v>37392</v>
      </c>
    </row>
    <row r="25" spans="1:6" s="1" customFormat="1" ht="12" customHeight="1">
      <c r="A25" s="15" t="s">
        <v>125</v>
      </c>
      <c r="B25" s="8" t="s">
        <v>219</v>
      </c>
      <c r="C25" s="357">
        <v>1139</v>
      </c>
      <c r="D25" s="357"/>
      <c r="E25" s="357">
        <v>468</v>
      </c>
      <c r="F25" s="168">
        <v>468</v>
      </c>
    </row>
    <row r="26" spans="1:6" s="1" customFormat="1" ht="12" customHeight="1">
      <c r="A26" s="18" t="s">
        <v>212</v>
      </c>
      <c r="B26" s="8" t="s">
        <v>128</v>
      </c>
      <c r="C26" s="363">
        <v>28186</v>
      </c>
      <c r="D26" s="363">
        <v>28029</v>
      </c>
      <c r="E26" s="363">
        <v>27653</v>
      </c>
      <c r="F26" s="173">
        <v>27653</v>
      </c>
    </row>
    <row r="27" spans="1:6" s="1" customFormat="1" ht="12" customHeight="1">
      <c r="A27" s="18" t="s">
        <v>213</v>
      </c>
      <c r="B27" s="8" t="s">
        <v>477</v>
      </c>
      <c r="C27" s="363"/>
      <c r="D27" s="363"/>
      <c r="E27" s="363">
        <v>1494</v>
      </c>
      <c r="F27" s="173">
        <v>1494</v>
      </c>
    </row>
    <row r="28" spans="1:6" s="1" customFormat="1" ht="12" customHeight="1">
      <c r="A28" s="15" t="s">
        <v>214</v>
      </c>
      <c r="B28" s="8" t="s">
        <v>478</v>
      </c>
      <c r="C28" s="357"/>
      <c r="D28" s="357"/>
      <c r="E28" s="357">
        <v>5258</v>
      </c>
      <c r="F28" s="168">
        <v>5258</v>
      </c>
    </row>
    <row r="29" spans="1:6" s="1" customFormat="1" ht="12" customHeight="1">
      <c r="A29" s="15" t="s">
        <v>215</v>
      </c>
      <c r="B29" s="8" t="s">
        <v>278</v>
      </c>
      <c r="C29" s="364"/>
      <c r="D29" s="364"/>
      <c r="E29" s="364"/>
      <c r="F29" s="174"/>
    </row>
    <row r="30" spans="1:6" s="1" customFormat="1" ht="12" customHeight="1" thickBot="1">
      <c r="A30" s="15" t="s">
        <v>216</v>
      </c>
      <c r="B30" s="13" t="s">
        <v>221</v>
      </c>
      <c r="C30" s="364">
        <v>7913</v>
      </c>
      <c r="D30" s="364"/>
      <c r="E30" s="364">
        <v>6752</v>
      </c>
      <c r="F30" s="174">
        <v>6752</v>
      </c>
    </row>
    <row r="31" spans="1:6" s="1" customFormat="1" ht="12" customHeight="1" thickBot="1">
      <c r="A31" s="140" t="s">
        <v>65</v>
      </c>
      <c r="B31" s="23" t="s">
        <v>393</v>
      </c>
      <c r="C31" s="356">
        <f>+C32+C38</f>
        <v>52858</v>
      </c>
      <c r="D31" s="356">
        <f>+D32+D38</f>
        <v>35881</v>
      </c>
      <c r="E31" s="356">
        <f>+E32+E38</f>
        <v>54648</v>
      </c>
      <c r="F31" s="166">
        <f>+F32+F38</f>
        <v>52072</v>
      </c>
    </row>
    <row r="32" spans="1:6" s="1" customFormat="1" ht="12" customHeight="1">
      <c r="A32" s="141" t="s">
        <v>126</v>
      </c>
      <c r="B32" s="279" t="s">
        <v>394</v>
      </c>
      <c r="C32" s="365">
        <f>+C33+C34+C35+C36+C37</f>
        <v>36231</v>
      </c>
      <c r="D32" s="365">
        <f>+D33+D34+D35+D36+D37</f>
        <v>35881</v>
      </c>
      <c r="E32" s="365">
        <f>+E33+E34+E35+E36+E37</f>
        <v>54648</v>
      </c>
      <c r="F32" s="178">
        <f>+F33+F34+F35+F36+F37</f>
        <v>52072</v>
      </c>
    </row>
    <row r="33" spans="1:6" s="1" customFormat="1" ht="12" customHeight="1">
      <c r="A33" s="142" t="s">
        <v>129</v>
      </c>
      <c r="B33" s="148" t="s">
        <v>279</v>
      </c>
      <c r="C33" s="364">
        <v>9536</v>
      </c>
      <c r="D33" s="364">
        <v>9893</v>
      </c>
      <c r="E33" s="364">
        <v>10468</v>
      </c>
      <c r="F33" s="174">
        <v>10468</v>
      </c>
    </row>
    <row r="34" spans="1:6" s="1" customFormat="1" ht="12" customHeight="1">
      <c r="A34" s="142" t="s">
        <v>130</v>
      </c>
      <c r="B34" s="148" t="s">
        <v>479</v>
      </c>
      <c r="C34" s="364"/>
      <c r="D34" s="364"/>
      <c r="E34" s="364"/>
      <c r="F34" s="174">
        <v>266</v>
      </c>
    </row>
    <row r="35" spans="1:6" s="1" customFormat="1" ht="12" customHeight="1">
      <c r="A35" s="142" t="s">
        <v>131</v>
      </c>
      <c r="B35" s="148" t="s">
        <v>281</v>
      </c>
      <c r="C35" s="364">
        <v>846</v>
      </c>
      <c r="D35" s="364"/>
      <c r="E35" s="364">
        <v>401</v>
      </c>
      <c r="F35" s="174">
        <v>401</v>
      </c>
    </row>
    <row r="36" spans="1:6" s="1" customFormat="1" ht="12" customHeight="1">
      <c r="A36" s="142" t="s">
        <v>132</v>
      </c>
      <c r="B36" s="148" t="s">
        <v>282</v>
      </c>
      <c r="C36" s="364"/>
      <c r="D36" s="364"/>
      <c r="E36" s="364">
        <v>14379</v>
      </c>
      <c r="F36" s="174">
        <v>5868</v>
      </c>
    </row>
    <row r="37" spans="1:6" s="1" customFormat="1" ht="12" customHeight="1">
      <c r="A37" s="142" t="s">
        <v>222</v>
      </c>
      <c r="B37" s="148" t="s">
        <v>395</v>
      </c>
      <c r="C37" s="364">
        <v>25849</v>
      </c>
      <c r="D37" s="364">
        <v>25988</v>
      </c>
      <c r="E37" s="364">
        <v>29400</v>
      </c>
      <c r="F37" s="174">
        <v>35069</v>
      </c>
    </row>
    <row r="38" spans="1:6" s="1" customFormat="1" ht="12" customHeight="1">
      <c r="A38" s="142" t="s">
        <v>127</v>
      </c>
      <c r="B38" s="149" t="s">
        <v>396</v>
      </c>
      <c r="C38" s="366">
        <f>+C39+C40+C41+C42+C43</f>
        <v>16627</v>
      </c>
      <c r="D38" s="366">
        <f>+D39+D40+D41+D42+D43</f>
        <v>0</v>
      </c>
      <c r="E38" s="366">
        <f>+E39+E40+E41+E42+E43</f>
        <v>0</v>
      </c>
      <c r="F38" s="179">
        <f>+F39+F40+F41+F42+F43</f>
        <v>0</v>
      </c>
    </row>
    <row r="39" spans="1:6" s="1" customFormat="1" ht="12" customHeight="1">
      <c r="A39" s="142" t="s">
        <v>135</v>
      </c>
      <c r="B39" s="148" t="s">
        <v>279</v>
      </c>
      <c r="C39" s="364"/>
      <c r="D39" s="364"/>
      <c r="E39" s="364"/>
      <c r="F39" s="174"/>
    </row>
    <row r="40" spans="1:6" s="1" customFormat="1" ht="12" customHeight="1">
      <c r="A40" s="142" t="s">
        <v>136</v>
      </c>
      <c r="B40" s="148" t="s">
        <v>280</v>
      </c>
      <c r="C40" s="364"/>
      <c r="D40" s="364"/>
      <c r="E40" s="364"/>
      <c r="F40" s="174"/>
    </row>
    <row r="41" spans="1:6" s="1" customFormat="1" ht="12" customHeight="1">
      <c r="A41" s="142" t="s">
        <v>137</v>
      </c>
      <c r="B41" s="148" t="s">
        <v>281</v>
      </c>
      <c r="C41" s="364"/>
      <c r="D41" s="364"/>
      <c r="E41" s="364"/>
      <c r="F41" s="174"/>
    </row>
    <row r="42" spans="1:6" s="1" customFormat="1" ht="12" customHeight="1">
      <c r="A42" s="142" t="s">
        <v>138</v>
      </c>
      <c r="B42" s="150" t="s">
        <v>282</v>
      </c>
      <c r="C42" s="364">
        <v>16627</v>
      </c>
      <c r="D42" s="364"/>
      <c r="E42" s="364"/>
      <c r="F42" s="174"/>
    </row>
    <row r="43" spans="1:6" s="1" customFormat="1" ht="12" customHeight="1" thickBot="1">
      <c r="A43" s="143" t="s">
        <v>223</v>
      </c>
      <c r="B43" s="151" t="s">
        <v>397</v>
      </c>
      <c r="C43" s="367"/>
      <c r="D43" s="367"/>
      <c r="E43" s="367"/>
      <c r="F43" s="368"/>
    </row>
    <row r="44" spans="1:6" s="1" customFormat="1" ht="12" customHeight="1" thickBot="1">
      <c r="A44" s="22" t="s">
        <v>224</v>
      </c>
      <c r="B44" s="280" t="s">
        <v>283</v>
      </c>
      <c r="C44" s="356">
        <f>+C45+C46</f>
        <v>27</v>
      </c>
      <c r="D44" s="356">
        <f>+D45+D46</f>
        <v>0</v>
      </c>
      <c r="E44" s="356">
        <f>+E45+E46</f>
        <v>180</v>
      </c>
      <c r="F44" s="166">
        <f>+F45+F46</f>
        <v>341</v>
      </c>
    </row>
    <row r="45" spans="1:6" s="1" customFormat="1" ht="12" customHeight="1">
      <c r="A45" s="17" t="s">
        <v>133</v>
      </c>
      <c r="B45" s="161" t="s">
        <v>284</v>
      </c>
      <c r="C45" s="362"/>
      <c r="D45" s="362"/>
      <c r="E45" s="362">
        <v>180</v>
      </c>
      <c r="F45" s="172">
        <v>341</v>
      </c>
    </row>
    <row r="46" spans="1:6" s="1" customFormat="1" ht="12" customHeight="1" thickBot="1">
      <c r="A46" s="14" t="s">
        <v>134</v>
      </c>
      <c r="B46" s="156" t="s">
        <v>288</v>
      </c>
      <c r="C46" s="359">
        <v>27</v>
      </c>
      <c r="D46" s="359"/>
      <c r="E46" s="359"/>
      <c r="F46" s="169"/>
    </row>
    <row r="47" spans="1:6" s="1" customFormat="1" ht="12" customHeight="1" thickBot="1">
      <c r="A47" s="22" t="s">
        <v>67</v>
      </c>
      <c r="B47" s="280" t="s">
        <v>287</v>
      </c>
      <c r="C47" s="356">
        <f>+C48+C49+C50</f>
        <v>8277</v>
      </c>
      <c r="D47" s="356">
        <f>+D48+D49+D50</f>
        <v>6500</v>
      </c>
      <c r="E47" s="356">
        <f>+E48+E49+E50</f>
        <v>2509</v>
      </c>
      <c r="F47" s="166">
        <f>+F48+F49+F50</f>
        <v>2297</v>
      </c>
    </row>
    <row r="48" spans="1:6" s="1" customFormat="1" ht="12" customHeight="1">
      <c r="A48" s="17" t="s">
        <v>227</v>
      </c>
      <c r="B48" s="161" t="s">
        <v>225</v>
      </c>
      <c r="C48" s="369"/>
      <c r="D48" s="369"/>
      <c r="E48" s="369"/>
      <c r="F48" s="370"/>
    </row>
    <row r="49" spans="1:6" s="1" customFormat="1" ht="12" customHeight="1">
      <c r="A49" s="15" t="s">
        <v>228</v>
      </c>
      <c r="B49" s="148" t="s">
        <v>226</v>
      </c>
      <c r="C49" s="364">
        <v>8215</v>
      </c>
      <c r="D49" s="364">
        <v>6500</v>
      </c>
      <c r="E49" s="364">
        <v>2400</v>
      </c>
      <c r="F49" s="174">
        <v>2188</v>
      </c>
    </row>
    <row r="50" spans="1:6" s="1" customFormat="1" ht="12" customHeight="1" thickBot="1">
      <c r="A50" s="14" t="s">
        <v>331</v>
      </c>
      <c r="B50" s="156" t="s">
        <v>285</v>
      </c>
      <c r="C50" s="371">
        <v>62</v>
      </c>
      <c r="D50" s="371"/>
      <c r="E50" s="371">
        <v>109</v>
      </c>
      <c r="F50" s="372">
        <v>109</v>
      </c>
    </row>
    <row r="51" spans="1:6" s="1" customFormat="1" ht="17.25" customHeight="1" thickBot="1">
      <c r="A51" s="22" t="s">
        <v>229</v>
      </c>
      <c r="B51" s="281" t="s">
        <v>286</v>
      </c>
      <c r="C51" s="373"/>
      <c r="D51" s="373"/>
      <c r="E51" s="373"/>
      <c r="F51" s="175"/>
    </row>
    <row r="52" spans="1:6" s="1" customFormat="1" ht="12" customHeight="1" thickBot="1">
      <c r="A52" s="22" t="s">
        <v>69</v>
      </c>
      <c r="B52" s="26" t="s">
        <v>230</v>
      </c>
      <c r="C52" s="374">
        <f>+C7+C12+C21+C22+C31+C44+C47+C51</f>
        <v>400205</v>
      </c>
      <c r="D52" s="374">
        <f>+D7+D12+D21+D22+D31+D44+D47+D51</f>
        <v>275115</v>
      </c>
      <c r="E52" s="374">
        <f>+E7+E12+E21+E22+E31+E44+E47+E51</f>
        <v>317810</v>
      </c>
      <c r="F52" s="176">
        <f>+F7+F12+F21+F22+F31+F44+F47+F51</f>
        <v>327865</v>
      </c>
    </row>
    <row r="53" spans="1:6" s="1" customFormat="1" ht="12" customHeight="1" thickBot="1">
      <c r="A53" s="152" t="s">
        <v>70</v>
      </c>
      <c r="B53" s="147" t="s">
        <v>289</v>
      </c>
      <c r="C53" s="375">
        <f>+C54+C60</f>
        <v>8363</v>
      </c>
      <c r="D53" s="375">
        <f>+D54+D60</f>
        <v>12500</v>
      </c>
      <c r="E53" s="375">
        <f>+E54+E60</f>
        <v>10574</v>
      </c>
      <c r="F53" s="177">
        <f>+F54+F60</f>
        <v>10574</v>
      </c>
    </row>
    <row r="54" spans="1:6" s="1" customFormat="1" ht="12" customHeight="1">
      <c r="A54" s="282" t="s">
        <v>177</v>
      </c>
      <c r="B54" s="279" t="s">
        <v>360</v>
      </c>
      <c r="C54" s="366">
        <f>+C55+C56+C57+C58+C59</f>
        <v>8363</v>
      </c>
      <c r="D54" s="366">
        <f>+D55+D56+D57+D58+D59</f>
        <v>12500</v>
      </c>
      <c r="E54" s="366">
        <f>+E55+E56+E57+E58+E59</f>
        <v>10574</v>
      </c>
      <c r="F54" s="179">
        <f>+F55+F56+F57+F58+F59</f>
        <v>10574</v>
      </c>
    </row>
    <row r="55" spans="1:6" s="1" customFormat="1" ht="12" customHeight="1">
      <c r="A55" s="153" t="s">
        <v>301</v>
      </c>
      <c r="B55" s="148" t="s">
        <v>290</v>
      </c>
      <c r="C55" s="488">
        <v>8363</v>
      </c>
      <c r="D55" s="488">
        <v>12500</v>
      </c>
      <c r="E55" s="488">
        <v>10574</v>
      </c>
      <c r="F55" s="489">
        <v>10574</v>
      </c>
    </row>
    <row r="56" spans="1:6" s="1" customFormat="1" ht="12" customHeight="1">
      <c r="A56" s="153" t="s">
        <v>302</v>
      </c>
      <c r="B56" s="148" t="s">
        <v>291</v>
      </c>
      <c r="C56" s="488"/>
      <c r="D56" s="488"/>
      <c r="E56" s="488"/>
      <c r="F56" s="489"/>
    </row>
    <row r="57" spans="1:6" s="1" customFormat="1" ht="12" customHeight="1">
      <c r="A57" s="153" t="s">
        <v>303</v>
      </c>
      <c r="B57" s="148" t="s">
        <v>292</v>
      </c>
      <c r="C57" s="488"/>
      <c r="D57" s="488"/>
      <c r="E57" s="488"/>
      <c r="F57" s="489"/>
    </row>
    <row r="58" spans="1:6" s="1" customFormat="1" ht="12" customHeight="1">
      <c r="A58" s="153" t="s">
        <v>304</v>
      </c>
      <c r="B58" s="148" t="s">
        <v>293</v>
      </c>
      <c r="C58" s="488"/>
      <c r="D58" s="488"/>
      <c r="E58" s="488"/>
      <c r="F58" s="489"/>
    </row>
    <row r="59" spans="1:6" s="1" customFormat="1" ht="12" customHeight="1">
      <c r="A59" s="153" t="s">
        <v>305</v>
      </c>
      <c r="B59" s="148" t="s">
        <v>294</v>
      </c>
      <c r="C59" s="488"/>
      <c r="D59" s="488"/>
      <c r="E59" s="488"/>
      <c r="F59" s="489"/>
    </row>
    <row r="60" spans="1:6" s="1" customFormat="1" ht="12" customHeight="1">
      <c r="A60" s="154" t="s">
        <v>178</v>
      </c>
      <c r="B60" s="149" t="s">
        <v>359</v>
      </c>
      <c r="C60" s="366">
        <f>+C61+C62+C63+C64+C65</f>
        <v>0</v>
      </c>
      <c r="D60" s="366">
        <f>+D61+D62+D63+D64+D65</f>
        <v>0</v>
      </c>
      <c r="E60" s="366">
        <f>+E61+E62+E63+E64+E65</f>
        <v>0</v>
      </c>
      <c r="F60" s="179">
        <f>+F61+F62+F63+F64+F65</f>
        <v>0</v>
      </c>
    </row>
    <row r="61" spans="1:6" s="1" customFormat="1" ht="12" customHeight="1">
      <c r="A61" s="153" t="s">
        <v>306</v>
      </c>
      <c r="B61" s="148" t="s">
        <v>295</v>
      </c>
      <c r="C61" s="488"/>
      <c r="D61" s="488"/>
      <c r="E61" s="488"/>
      <c r="F61" s="489"/>
    </row>
    <row r="62" spans="1:6" s="1" customFormat="1" ht="12" customHeight="1">
      <c r="A62" s="153" t="s">
        <v>307</v>
      </c>
      <c r="B62" s="148" t="s">
        <v>296</v>
      </c>
      <c r="C62" s="488"/>
      <c r="D62" s="488"/>
      <c r="E62" s="488"/>
      <c r="F62" s="489"/>
    </row>
    <row r="63" spans="1:6" s="1" customFormat="1" ht="12" customHeight="1">
      <c r="A63" s="153" t="s">
        <v>308</v>
      </c>
      <c r="B63" s="148" t="s">
        <v>297</v>
      </c>
      <c r="C63" s="488"/>
      <c r="D63" s="488"/>
      <c r="E63" s="488"/>
      <c r="F63" s="489"/>
    </row>
    <row r="64" spans="1:6" s="1" customFormat="1" ht="12" customHeight="1">
      <c r="A64" s="153" t="s">
        <v>309</v>
      </c>
      <c r="B64" s="148" t="s">
        <v>298</v>
      </c>
      <c r="C64" s="488"/>
      <c r="D64" s="488"/>
      <c r="E64" s="488"/>
      <c r="F64" s="489"/>
    </row>
    <row r="65" spans="1:6" s="1" customFormat="1" ht="12" customHeight="1" thickBot="1">
      <c r="A65" s="155" t="s">
        <v>310</v>
      </c>
      <c r="B65" s="156" t="s">
        <v>299</v>
      </c>
      <c r="C65" s="490"/>
      <c r="D65" s="490"/>
      <c r="E65" s="490"/>
      <c r="F65" s="491"/>
    </row>
    <row r="66" spans="1:6" s="1" customFormat="1" ht="12" customHeight="1" thickBot="1">
      <c r="A66" s="157" t="s">
        <v>71</v>
      </c>
      <c r="B66" s="283" t="s">
        <v>357</v>
      </c>
      <c r="C66" s="375">
        <f>+C52+C53</f>
        <v>408568</v>
      </c>
      <c r="D66" s="375">
        <f>+D52+D53</f>
        <v>287615</v>
      </c>
      <c r="E66" s="375">
        <f>+E52+E53</f>
        <v>328384</v>
      </c>
      <c r="F66" s="177">
        <f>+F52+F53</f>
        <v>338439</v>
      </c>
    </row>
    <row r="67" spans="1:6" s="1" customFormat="1" ht="13.5" customHeight="1" thickBot="1">
      <c r="A67" s="158" t="s">
        <v>72</v>
      </c>
      <c r="B67" s="284" t="s">
        <v>300</v>
      </c>
      <c r="C67" s="377">
        <v>-2594</v>
      </c>
      <c r="D67" s="377"/>
      <c r="E67" s="377"/>
      <c r="F67" s="187">
        <v>4192</v>
      </c>
    </row>
    <row r="68" spans="1:6" s="1" customFormat="1" ht="12" customHeight="1" thickBot="1">
      <c r="A68" s="157" t="s">
        <v>73</v>
      </c>
      <c r="B68" s="283" t="s">
        <v>358</v>
      </c>
      <c r="C68" s="378">
        <f>+C66+C67</f>
        <v>405974</v>
      </c>
      <c r="D68" s="378">
        <f>+D66+D67</f>
        <v>287615</v>
      </c>
      <c r="E68" s="378">
        <f>+E66+E67</f>
        <v>328384</v>
      </c>
      <c r="F68" s="188">
        <f>+F66+F67</f>
        <v>342631</v>
      </c>
    </row>
    <row r="69" spans="1:6" s="1" customFormat="1" ht="83.25" customHeight="1">
      <c r="A69" s="5"/>
      <c r="B69" s="6"/>
      <c r="C69" s="6"/>
      <c r="D69" s="181"/>
      <c r="E69" s="181"/>
      <c r="F69" s="181"/>
    </row>
    <row r="70" spans="1:6" ht="16.5" customHeight="1">
      <c r="A70" s="624" t="s">
        <v>89</v>
      </c>
      <c r="B70" s="624"/>
      <c r="C70" s="624"/>
      <c r="D70" s="624"/>
      <c r="E70" s="624"/>
      <c r="F70" s="624"/>
    </row>
    <row r="71" spans="1:6" s="189" customFormat="1" ht="16.5" customHeight="1" thickBot="1">
      <c r="A71" s="301" t="s">
        <v>182</v>
      </c>
      <c r="B71" s="301"/>
      <c r="C71" s="301"/>
      <c r="D71" s="75"/>
      <c r="E71" s="75"/>
      <c r="F71" s="75" t="s">
        <v>330</v>
      </c>
    </row>
    <row r="72" spans="1:6" s="189" customFormat="1" ht="16.5" customHeight="1">
      <c r="A72" s="625" t="s">
        <v>117</v>
      </c>
      <c r="B72" s="627" t="s">
        <v>405</v>
      </c>
      <c r="C72" s="697" t="s">
        <v>435</v>
      </c>
      <c r="D72" s="629" t="s">
        <v>0</v>
      </c>
      <c r="E72" s="629"/>
      <c r="F72" s="630"/>
    </row>
    <row r="73" spans="1:6" ht="37.5" customHeight="1" thickBot="1">
      <c r="A73" s="626"/>
      <c r="B73" s="628"/>
      <c r="C73" s="698"/>
      <c r="D73" s="303" t="s">
        <v>406</v>
      </c>
      <c r="E73" s="303" t="s">
        <v>413</v>
      </c>
      <c r="F73" s="304" t="s">
        <v>414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60</v>
      </c>
      <c r="B75" s="30" t="s">
        <v>231</v>
      </c>
      <c r="C75" s="355">
        <f>+C76+C77+C78+C79+C80</f>
        <v>376779</v>
      </c>
      <c r="D75" s="355">
        <f>+D76+D77+D78+D79+D80</f>
        <v>279265</v>
      </c>
      <c r="E75" s="355">
        <f>+E76+E77+E78+E79+E80</f>
        <v>316257</v>
      </c>
      <c r="F75" s="165">
        <f>+F76+F77+F78+F79+F80</f>
        <v>290863</v>
      </c>
    </row>
    <row r="76" spans="1:6" ht="12" customHeight="1">
      <c r="A76" s="19" t="s">
        <v>139</v>
      </c>
      <c r="B76" s="11" t="s">
        <v>90</v>
      </c>
      <c r="C76" s="358">
        <v>145157</v>
      </c>
      <c r="D76" s="358">
        <v>103075</v>
      </c>
      <c r="E76" s="358">
        <v>113333</v>
      </c>
      <c r="F76" s="167">
        <v>102654</v>
      </c>
    </row>
    <row r="77" spans="1:6" ht="12" customHeight="1">
      <c r="A77" s="15" t="s">
        <v>140</v>
      </c>
      <c r="B77" s="8" t="s">
        <v>232</v>
      </c>
      <c r="C77" s="357">
        <v>35452</v>
      </c>
      <c r="D77" s="357">
        <v>22443</v>
      </c>
      <c r="E77" s="357">
        <v>24538</v>
      </c>
      <c r="F77" s="168">
        <v>22114</v>
      </c>
    </row>
    <row r="78" spans="1:6" ht="12" customHeight="1">
      <c r="A78" s="15" t="s">
        <v>141</v>
      </c>
      <c r="B78" s="8" t="s">
        <v>168</v>
      </c>
      <c r="C78" s="363">
        <v>115932</v>
      </c>
      <c r="D78" s="363">
        <v>87521</v>
      </c>
      <c r="E78" s="363">
        <v>106879</v>
      </c>
      <c r="F78" s="173">
        <v>94220</v>
      </c>
    </row>
    <row r="79" spans="1:6" ht="12" customHeight="1">
      <c r="A79" s="15" t="s">
        <v>142</v>
      </c>
      <c r="B79" s="12" t="s">
        <v>233</v>
      </c>
      <c r="C79" s="363">
        <v>62986</v>
      </c>
      <c r="D79" s="363">
        <v>53450</v>
      </c>
      <c r="E79" s="363">
        <v>57177</v>
      </c>
      <c r="F79" s="173">
        <v>57670</v>
      </c>
    </row>
    <row r="80" spans="1:6" ht="12" customHeight="1">
      <c r="A80" s="15" t="s">
        <v>151</v>
      </c>
      <c r="B80" s="21" t="s">
        <v>234</v>
      </c>
      <c r="C80" s="363">
        <v>17252</v>
      </c>
      <c r="D80" s="363">
        <v>12776</v>
      </c>
      <c r="E80" s="363">
        <v>14330</v>
      </c>
      <c r="F80" s="173">
        <v>14205</v>
      </c>
    </row>
    <row r="81" spans="1:6" ht="12" customHeight="1">
      <c r="A81" s="15" t="s">
        <v>143</v>
      </c>
      <c r="B81" s="8" t="s">
        <v>252</v>
      </c>
      <c r="C81" s="363"/>
      <c r="D81" s="363"/>
      <c r="E81" s="363"/>
      <c r="F81" s="173"/>
    </row>
    <row r="82" spans="1:6" ht="12" customHeight="1">
      <c r="A82" s="15" t="s">
        <v>144</v>
      </c>
      <c r="B82" s="78" t="s">
        <v>253</v>
      </c>
      <c r="C82" s="363">
        <v>61043</v>
      </c>
      <c r="D82" s="363"/>
      <c r="E82" s="363"/>
      <c r="F82" s="173"/>
    </row>
    <row r="83" spans="1:6" ht="12" customHeight="1">
      <c r="A83" s="15" t="s">
        <v>152</v>
      </c>
      <c r="B83" s="78" t="s">
        <v>311</v>
      </c>
      <c r="C83" s="363"/>
      <c r="D83" s="363"/>
      <c r="E83" s="363"/>
      <c r="F83" s="173"/>
    </row>
    <row r="84" spans="1:6" ht="12" customHeight="1">
      <c r="A84" s="15" t="s">
        <v>153</v>
      </c>
      <c r="B84" s="79" t="s">
        <v>254</v>
      </c>
      <c r="C84" s="363">
        <v>8166</v>
      </c>
      <c r="D84" s="363"/>
      <c r="E84" s="363">
        <v>14330</v>
      </c>
      <c r="F84" s="173">
        <v>14205</v>
      </c>
    </row>
    <row r="85" spans="1:6" ht="12" customHeight="1">
      <c r="A85" s="14" t="s">
        <v>154</v>
      </c>
      <c r="B85" s="80" t="s">
        <v>255</v>
      </c>
      <c r="C85" s="363"/>
      <c r="D85" s="363"/>
      <c r="E85" s="363"/>
      <c r="F85" s="173"/>
    </row>
    <row r="86" spans="1:6" ht="12" customHeight="1">
      <c r="A86" s="15" t="s">
        <v>155</v>
      </c>
      <c r="B86" s="80" t="s">
        <v>256</v>
      </c>
      <c r="C86" s="363"/>
      <c r="D86" s="363"/>
      <c r="E86" s="363"/>
      <c r="F86" s="173"/>
    </row>
    <row r="87" spans="1:6" ht="12" customHeight="1" thickBot="1">
      <c r="A87" s="20" t="s">
        <v>157</v>
      </c>
      <c r="B87" s="81" t="s">
        <v>257</v>
      </c>
      <c r="C87" s="379"/>
      <c r="D87" s="379"/>
      <c r="E87" s="379"/>
      <c r="F87" s="182"/>
    </row>
    <row r="88" spans="1:6" ht="12" customHeight="1" thickBot="1">
      <c r="A88" s="22" t="s">
        <v>61</v>
      </c>
      <c r="B88" s="29" t="s">
        <v>332</v>
      </c>
      <c r="C88" s="356">
        <f>+C89+C90+C91</f>
        <v>20369</v>
      </c>
      <c r="D88" s="356">
        <f>+D89+D90+D91</f>
        <v>4300</v>
      </c>
      <c r="E88" s="356">
        <f>+E89+E90+E91</f>
        <v>10480</v>
      </c>
      <c r="F88" s="166">
        <f>+F89+F90+F91</f>
        <v>17750</v>
      </c>
    </row>
    <row r="89" spans="1:6" ht="12" customHeight="1">
      <c r="A89" s="17" t="s">
        <v>145</v>
      </c>
      <c r="B89" s="8" t="s">
        <v>312</v>
      </c>
      <c r="C89" s="362">
        <v>14133</v>
      </c>
      <c r="D89" s="362">
        <v>500</v>
      </c>
      <c r="E89" s="362">
        <v>2860</v>
      </c>
      <c r="F89" s="172">
        <v>10678</v>
      </c>
    </row>
    <row r="90" spans="1:6" ht="12" customHeight="1">
      <c r="A90" s="17" t="s">
        <v>146</v>
      </c>
      <c r="B90" s="13" t="s">
        <v>236</v>
      </c>
      <c r="C90" s="357">
        <v>6236</v>
      </c>
      <c r="D90" s="357">
        <v>3800</v>
      </c>
      <c r="E90" s="357">
        <v>7520</v>
      </c>
      <c r="F90" s="168">
        <v>6972</v>
      </c>
    </row>
    <row r="91" spans="1:6" ht="12" customHeight="1">
      <c r="A91" s="17" t="s">
        <v>147</v>
      </c>
      <c r="B91" s="148" t="s">
        <v>333</v>
      </c>
      <c r="C91" s="357"/>
      <c r="D91" s="357"/>
      <c r="E91" s="357">
        <v>100</v>
      </c>
      <c r="F91" s="168">
        <v>100</v>
      </c>
    </row>
    <row r="92" spans="1:6" ht="12" customHeight="1">
      <c r="A92" s="17" t="s">
        <v>148</v>
      </c>
      <c r="B92" s="148" t="s">
        <v>398</v>
      </c>
      <c r="C92" s="357"/>
      <c r="D92" s="357"/>
      <c r="E92" s="357"/>
      <c r="F92" s="168"/>
    </row>
    <row r="93" spans="1:6" ht="12" customHeight="1">
      <c r="A93" s="17" t="s">
        <v>149</v>
      </c>
      <c r="B93" s="148" t="s">
        <v>334</v>
      </c>
      <c r="C93" s="357"/>
      <c r="D93" s="357"/>
      <c r="E93" s="357"/>
      <c r="F93" s="168"/>
    </row>
    <row r="94" spans="1:6" ht="15.75">
      <c r="A94" s="17" t="s">
        <v>156</v>
      </c>
      <c r="B94" s="148" t="s">
        <v>335</v>
      </c>
      <c r="C94" s="357"/>
      <c r="D94" s="357"/>
      <c r="E94" s="357">
        <v>100</v>
      </c>
      <c r="F94" s="168">
        <v>100</v>
      </c>
    </row>
    <row r="95" spans="1:6" ht="12" customHeight="1">
      <c r="A95" s="17" t="s">
        <v>158</v>
      </c>
      <c r="B95" s="285" t="s">
        <v>315</v>
      </c>
      <c r="C95" s="357"/>
      <c r="D95" s="357"/>
      <c r="E95" s="357"/>
      <c r="F95" s="168"/>
    </row>
    <row r="96" spans="1:6" ht="12" customHeight="1">
      <c r="A96" s="17" t="s">
        <v>237</v>
      </c>
      <c r="B96" s="285" t="s">
        <v>316</v>
      </c>
      <c r="C96" s="357"/>
      <c r="D96" s="357"/>
      <c r="E96" s="357"/>
      <c r="F96" s="168"/>
    </row>
    <row r="97" spans="1:6" ht="21.75" customHeight="1">
      <c r="A97" s="17" t="s">
        <v>238</v>
      </c>
      <c r="B97" s="285" t="s">
        <v>314</v>
      </c>
      <c r="C97" s="357"/>
      <c r="D97" s="357"/>
      <c r="E97" s="357"/>
      <c r="F97" s="168"/>
    </row>
    <row r="98" spans="1:6" ht="24" customHeight="1" thickBot="1">
      <c r="A98" s="14" t="s">
        <v>239</v>
      </c>
      <c r="B98" s="286" t="s">
        <v>418</v>
      </c>
      <c r="C98" s="363"/>
      <c r="D98" s="363"/>
      <c r="E98" s="363"/>
      <c r="F98" s="173"/>
    </row>
    <row r="99" spans="1:6" ht="12" customHeight="1" thickBot="1">
      <c r="A99" s="22" t="s">
        <v>62</v>
      </c>
      <c r="B99" s="72" t="s">
        <v>336</v>
      </c>
      <c r="C99" s="356">
        <f>+C100+C101</f>
        <v>0</v>
      </c>
      <c r="D99" s="356">
        <f>+D100+D101</f>
        <v>5000</v>
      </c>
      <c r="E99" s="356">
        <f>+E100+E101</f>
        <v>1913</v>
      </c>
      <c r="F99" s="166">
        <f>+F100+F101</f>
        <v>0</v>
      </c>
    </row>
    <row r="100" spans="1:6" ht="12" customHeight="1">
      <c r="A100" s="17" t="s">
        <v>119</v>
      </c>
      <c r="B100" s="10" t="s">
        <v>105</v>
      </c>
      <c r="C100" s="362"/>
      <c r="D100" s="362">
        <v>4000</v>
      </c>
      <c r="E100" s="362">
        <v>1913</v>
      </c>
      <c r="F100" s="172"/>
    </row>
    <row r="101" spans="1:6" ht="12" customHeight="1" thickBot="1">
      <c r="A101" s="18" t="s">
        <v>120</v>
      </c>
      <c r="B101" s="13" t="s">
        <v>106</v>
      </c>
      <c r="C101" s="363"/>
      <c r="D101" s="363">
        <v>1000</v>
      </c>
      <c r="E101" s="363"/>
      <c r="F101" s="173"/>
    </row>
    <row r="102" spans="1:6" s="146" customFormat="1" ht="12" customHeight="1" thickBot="1">
      <c r="A102" s="152" t="s">
        <v>63</v>
      </c>
      <c r="B102" s="147" t="s">
        <v>317</v>
      </c>
      <c r="C102" s="380"/>
      <c r="D102" s="373"/>
      <c r="E102" s="380"/>
      <c r="F102" s="381"/>
    </row>
    <row r="103" spans="1:6" ht="12" customHeight="1" thickBot="1">
      <c r="A103" s="144" t="s">
        <v>64</v>
      </c>
      <c r="B103" s="145" t="s">
        <v>185</v>
      </c>
      <c r="C103" s="355">
        <f>+C75+C88+C99+C102</f>
        <v>397148</v>
      </c>
      <c r="D103" s="355">
        <f>+D75+D88+D99+D102</f>
        <v>288565</v>
      </c>
      <c r="E103" s="355">
        <f>+E75+E88+E99+E102</f>
        <v>328650</v>
      </c>
      <c r="F103" s="165">
        <f>+F75+F88+F99+F102</f>
        <v>308613</v>
      </c>
    </row>
    <row r="104" spans="1:6" ht="12" customHeight="1" thickBot="1">
      <c r="A104" s="152" t="s">
        <v>65</v>
      </c>
      <c r="B104" s="147" t="s">
        <v>399</v>
      </c>
      <c r="C104" s="356">
        <f>+C105+C113</f>
        <v>0</v>
      </c>
      <c r="D104" s="356">
        <f>+D105+D113</f>
        <v>0</v>
      </c>
      <c r="E104" s="356">
        <f>+E105+E113</f>
        <v>0</v>
      </c>
      <c r="F104" s="166">
        <f>+F105+F113</f>
        <v>0</v>
      </c>
    </row>
    <row r="105" spans="1:6" ht="12" customHeight="1" thickBot="1">
      <c r="A105" s="159" t="s">
        <v>126</v>
      </c>
      <c r="B105" s="287" t="s">
        <v>463</v>
      </c>
      <c r="C105" s="356">
        <f>+C106+C107+C108+C109+C110+C111+C112</f>
        <v>0</v>
      </c>
      <c r="D105" s="356">
        <f>+D106+D107+D108+D109+D110+D111+D112</f>
        <v>0</v>
      </c>
      <c r="E105" s="356">
        <f>+E106+E107+E108+E109+E110+E111+E112</f>
        <v>0</v>
      </c>
      <c r="F105" s="166">
        <f>+F106+F107+F108+F109+F110+F111+F112</f>
        <v>0</v>
      </c>
    </row>
    <row r="106" spans="1:6" ht="12" customHeight="1">
      <c r="A106" s="160" t="s">
        <v>129</v>
      </c>
      <c r="B106" s="161" t="s">
        <v>318</v>
      </c>
      <c r="C106" s="357"/>
      <c r="D106" s="357"/>
      <c r="E106" s="357"/>
      <c r="F106" s="168"/>
    </row>
    <row r="107" spans="1:6" ht="12" customHeight="1">
      <c r="A107" s="153" t="s">
        <v>130</v>
      </c>
      <c r="B107" s="148" t="s">
        <v>319</v>
      </c>
      <c r="C107" s="357"/>
      <c r="D107" s="357"/>
      <c r="E107" s="357"/>
      <c r="F107" s="168"/>
    </row>
    <row r="108" spans="1:6" ht="12" customHeight="1">
      <c r="A108" s="153" t="s">
        <v>131</v>
      </c>
      <c r="B108" s="148" t="s">
        <v>320</v>
      </c>
      <c r="C108" s="357"/>
      <c r="D108" s="357"/>
      <c r="E108" s="357"/>
      <c r="F108" s="168"/>
    </row>
    <row r="109" spans="1:6" ht="12" customHeight="1">
      <c r="A109" s="153" t="s">
        <v>132</v>
      </c>
      <c r="B109" s="148" t="s">
        <v>321</v>
      </c>
      <c r="C109" s="357"/>
      <c r="D109" s="357"/>
      <c r="E109" s="357"/>
      <c r="F109" s="168"/>
    </row>
    <row r="110" spans="1:6" ht="12" customHeight="1">
      <c r="A110" s="153" t="s">
        <v>222</v>
      </c>
      <c r="B110" s="148" t="s">
        <v>322</v>
      </c>
      <c r="C110" s="357"/>
      <c r="D110" s="357"/>
      <c r="E110" s="357"/>
      <c r="F110" s="168"/>
    </row>
    <row r="111" spans="1:6" ht="12" customHeight="1">
      <c r="A111" s="153" t="s">
        <v>240</v>
      </c>
      <c r="B111" s="148" t="s">
        <v>323</v>
      </c>
      <c r="C111" s="357"/>
      <c r="D111" s="357"/>
      <c r="E111" s="357"/>
      <c r="F111" s="168"/>
    </row>
    <row r="112" spans="1:6" ht="12" customHeight="1" thickBot="1">
      <c r="A112" s="162" t="s">
        <v>241</v>
      </c>
      <c r="B112" s="163" t="s">
        <v>324</v>
      </c>
      <c r="C112" s="357"/>
      <c r="D112" s="357"/>
      <c r="E112" s="357"/>
      <c r="F112" s="168"/>
    </row>
    <row r="113" spans="1:6" ht="12" customHeight="1" thickBot="1">
      <c r="A113" s="159" t="s">
        <v>127</v>
      </c>
      <c r="B113" s="287" t="s">
        <v>464</v>
      </c>
      <c r="C113" s="356">
        <f>+C114+C115+C116+C117+C118+C119+C120+C121</f>
        <v>0</v>
      </c>
      <c r="D113" s="356">
        <f>+D114+D115+D116+D117+D118+D119+D120+D121</f>
        <v>0</v>
      </c>
      <c r="E113" s="356">
        <f>+E114+E115+E116+E117+E118+E119+E120+E121</f>
        <v>0</v>
      </c>
      <c r="F113" s="166">
        <f>+F114+F115+F116+F117+F118+F119+F120+F121</f>
        <v>0</v>
      </c>
    </row>
    <row r="114" spans="1:6" ht="12" customHeight="1">
      <c r="A114" s="160" t="s">
        <v>135</v>
      </c>
      <c r="B114" s="161" t="s">
        <v>318</v>
      </c>
      <c r="C114" s="357"/>
      <c r="D114" s="357"/>
      <c r="E114" s="357"/>
      <c r="F114" s="168"/>
    </row>
    <row r="115" spans="1:6" ht="12" customHeight="1">
      <c r="A115" s="153" t="s">
        <v>136</v>
      </c>
      <c r="B115" s="148" t="s">
        <v>325</v>
      </c>
      <c r="C115" s="357"/>
      <c r="D115" s="357"/>
      <c r="E115" s="357"/>
      <c r="F115" s="168"/>
    </row>
    <row r="116" spans="1:6" ht="12" customHeight="1">
      <c r="A116" s="153" t="s">
        <v>137</v>
      </c>
      <c r="B116" s="148" t="s">
        <v>320</v>
      </c>
      <c r="C116" s="357"/>
      <c r="D116" s="357"/>
      <c r="E116" s="357"/>
      <c r="F116" s="168"/>
    </row>
    <row r="117" spans="1:6" ht="12" customHeight="1">
      <c r="A117" s="153" t="s">
        <v>138</v>
      </c>
      <c r="B117" s="148" t="s">
        <v>321</v>
      </c>
      <c r="C117" s="357"/>
      <c r="D117" s="357"/>
      <c r="E117" s="357"/>
      <c r="F117" s="168"/>
    </row>
    <row r="118" spans="1:6" ht="12" customHeight="1">
      <c r="A118" s="153" t="s">
        <v>223</v>
      </c>
      <c r="B118" s="148" t="s">
        <v>322</v>
      </c>
      <c r="C118" s="357"/>
      <c r="D118" s="357"/>
      <c r="E118" s="357"/>
      <c r="F118" s="168"/>
    </row>
    <row r="119" spans="1:6" ht="12" customHeight="1">
      <c r="A119" s="153" t="s">
        <v>242</v>
      </c>
      <c r="B119" s="148" t="s">
        <v>326</v>
      </c>
      <c r="C119" s="357"/>
      <c r="D119" s="357"/>
      <c r="E119" s="357"/>
      <c r="F119" s="168"/>
    </row>
    <row r="120" spans="1:6" ht="12" customHeight="1">
      <c r="A120" s="153" t="s">
        <v>243</v>
      </c>
      <c r="B120" s="148" t="s">
        <v>324</v>
      </c>
      <c r="C120" s="357"/>
      <c r="D120" s="357"/>
      <c r="E120" s="357"/>
      <c r="F120" s="168"/>
    </row>
    <row r="121" spans="1:6" ht="12" customHeight="1" thickBot="1">
      <c r="A121" s="162" t="s">
        <v>244</v>
      </c>
      <c r="B121" s="163" t="s">
        <v>400</v>
      </c>
      <c r="C121" s="357"/>
      <c r="D121" s="357"/>
      <c r="E121" s="357"/>
      <c r="F121" s="168"/>
    </row>
    <row r="122" spans="1:6" ht="12" customHeight="1" thickBot="1">
      <c r="A122" s="152" t="s">
        <v>66</v>
      </c>
      <c r="B122" s="283" t="s">
        <v>327</v>
      </c>
      <c r="C122" s="382">
        <f>+C103+C104</f>
        <v>397148</v>
      </c>
      <c r="D122" s="382">
        <f>+D103+D104</f>
        <v>288565</v>
      </c>
      <c r="E122" s="382">
        <f>+E103+E104</f>
        <v>328650</v>
      </c>
      <c r="F122" s="183">
        <f>+F103+F104</f>
        <v>308613</v>
      </c>
    </row>
    <row r="123" spans="1:10" ht="15" customHeight="1" thickBot="1">
      <c r="A123" s="152" t="s">
        <v>67</v>
      </c>
      <c r="B123" s="283" t="s">
        <v>328</v>
      </c>
      <c r="C123" s="383">
        <v>-9337</v>
      </c>
      <c r="D123" s="383"/>
      <c r="E123" s="383"/>
      <c r="F123" s="184">
        <v>5778</v>
      </c>
      <c r="G123" s="36"/>
      <c r="H123" s="73"/>
      <c r="I123" s="73"/>
      <c r="J123" s="73"/>
    </row>
    <row r="124" spans="1:6" s="1" customFormat="1" ht="12.75" customHeight="1" thickBot="1">
      <c r="A124" s="164" t="s">
        <v>68</v>
      </c>
      <c r="B124" s="284" t="s">
        <v>329</v>
      </c>
      <c r="C124" s="375">
        <f>+C122+C123</f>
        <v>387811</v>
      </c>
      <c r="D124" s="375">
        <f>+D122+D123</f>
        <v>288565</v>
      </c>
      <c r="E124" s="375">
        <f>+E122+E123</f>
        <v>328650</v>
      </c>
      <c r="F124" s="177">
        <f>+F122+F123</f>
        <v>314391</v>
      </c>
    </row>
    <row r="125" spans="1:6" ht="7.5" customHeight="1">
      <c r="A125" s="288"/>
      <c r="B125" s="288"/>
      <c r="C125" s="288"/>
      <c r="D125" s="289"/>
      <c r="E125" s="289"/>
      <c r="F125" s="289"/>
    </row>
    <row r="126" spans="1:6" ht="7.5" customHeight="1">
      <c r="A126" s="288"/>
      <c r="B126" s="288"/>
      <c r="C126" s="288"/>
      <c r="D126" s="289"/>
      <c r="E126" s="289"/>
      <c r="F126" s="289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..............................Önkormányzat
2013. ÉVI ZÁRSZÁMADÁSÁNAK PÉNZÜGYI MÉRLEGE&amp;10
&amp;R&amp;"Times New Roman CE,Félkövér dőlt"&amp;11 1. tájékoztató tábla a ....../2014. (......) önkormányzati rendelethez</oddHeader>
  </headerFooter>
  <rowBreaks count="1" manualBreakCount="1">
    <brk id="6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5.875" style="463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57" customFormat="1" ht="15.75" thickBot="1">
      <c r="A1" s="439"/>
      <c r="D1" s="440" t="s">
        <v>109</v>
      </c>
    </row>
    <row r="2" spans="1:4" s="58" customFormat="1" ht="48" customHeight="1" thickBot="1">
      <c r="A2" s="444" t="s">
        <v>58</v>
      </c>
      <c r="B2" s="441" t="s">
        <v>59</v>
      </c>
      <c r="C2" s="441" t="s">
        <v>437</v>
      </c>
      <c r="D2" s="445" t="s">
        <v>438</v>
      </c>
    </row>
    <row r="3" spans="1:4" s="58" customFormat="1" ht="13.5" customHeight="1" thickBot="1">
      <c r="A3" s="446">
        <v>1</v>
      </c>
      <c r="B3" s="447">
        <v>2</v>
      </c>
      <c r="C3" s="447">
        <v>3</v>
      </c>
      <c r="D3" s="448">
        <v>4</v>
      </c>
    </row>
    <row r="4" spans="1:4" ht="18" customHeight="1">
      <c r="A4" s="449" t="s">
        <v>60</v>
      </c>
      <c r="B4" s="450" t="s">
        <v>439</v>
      </c>
      <c r="C4" s="451"/>
      <c r="D4" s="452"/>
    </row>
    <row r="5" spans="1:4" ht="18" customHeight="1">
      <c r="A5" s="453" t="s">
        <v>61</v>
      </c>
      <c r="B5" s="454" t="s">
        <v>440</v>
      </c>
      <c r="C5" s="455"/>
      <c r="D5" s="456"/>
    </row>
    <row r="6" spans="1:4" ht="18" customHeight="1">
      <c r="A6" s="453" t="s">
        <v>62</v>
      </c>
      <c r="B6" s="454" t="s">
        <v>441</v>
      </c>
      <c r="C6" s="455"/>
      <c r="D6" s="456"/>
    </row>
    <row r="7" spans="1:4" ht="18" customHeight="1">
      <c r="A7" s="453" t="s">
        <v>63</v>
      </c>
      <c r="B7" s="454" t="s">
        <v>442</v>
      </c>
      <c r="C7" s="455"/>
      <c r="D7" s="456"/>
    </row>
    <row r="8" spans="1:4" ht="18" customHeight="1">
      <c r="A8" s="457" t="s">
        <v>64</v>
      </c>
      <c r="B8" s="454" t="s">
        <v>443</v>
      </c>
      <c r="C8" s="455"/>
      <c r="D8" s="456"/>
    </row>
    <row r="9" spans="1:4" ht="18" customHeight="1">
      <c r="A9" s="453" t="s">
        <v>65</v>
      </c>
      <c r="B9" s="454" t="s">
        <v>444</v>
      </c>
      <c r="C9" s="455"/>
      <c r="D9" s="456"/>
    </row>
    <row r="10" spans="1:4" ht="18" customHeight="1">
      <c r="A10" s="457" t="s">
        <v>66</v>
      </c>
      <c r="B10" s="458" t="s">
        <v>445</v>
      </c>
      <c r="C10" s="455"/>
      <c r="D10" s="456"/>
    </row>
    <row r="11" spans="1:4" ht="18" customHeight="1">
      <c r="A11" s="457" t="s">
        <v>67</v>
      </c>
      <c r="B11" s="458" t="s">
        <v>446</v>
      </c>
      <c r="C11" s="455"/>
      <c r="D11" s="456"/>
    </row>
    <row r="12" spans="1:4" ht="18" customHeight="1">
      <c r="A12" s="453" t="s">
        <v>68</v>
      </c>
      <c r="B12" s="458" t="s">
        <v>447</v>
      </c>
      <c r="C12" s="455"/>
      <c r="D12" s="456"/>
    </row>
    <row r="13" spans="1:4" ht="18" customHeight="1">
      <c r="A13" s="457" t="s">
        <v>69</v>
      </c>
      <c r="B13" s="458" t="s">
        <v>448</v>
      </c>
      <c r="C13" s="455"/>
      <c r="D13" s="456"/>
    </row>
    <row r="14" spans="1:4" ht="22.5">
      <c r="A14" s="453" t="s">
        <v>70</v>
      </c>
      <c r="B14" s="458" t="s">
        <v>449</v>
      </c>
      <c r="C14" s="455"/>
      <c r="D14" s="456"/>
    </row>
    <row r="15" spans="1:4" ht="18" customHeight="1">
      <c r="A15" s="457" t="s">
        <v>71</v>
      </c>
      <c r="B15" s="454" t="s">
        <v>450</v>
      </c>
      <c r="C15" s="455">
        <v>319</v>
      </c>
      <c r="D15" s="456">
        <v>319</v>
      </c>
    </row>
    <row r="16" spans="1:4" ht="18" customHeight="1">
      <c r="A16" s="453" t="s">
        <v>72</v>
      </c>
      <c r="B16" s="454" t="s">
        <v>451</v>
      </c>
      <c r="C16" s="455"/>
      <c r="D16" s="456"/>
    </row>
    <row r="17" spans="1:4" ht="18" customHeight="1">
      <c r="A17" s="457" t="s">
        <v>73</v>
      </c>
      <c r="B17" s="454" t="s">
        <v>452</v>
      </c>
      <c r="C17" s="455"/>
      <c r="D17" s="456"/>
    </row>
    <row r="18" spans="1:4" ht="18" customHeight="1">
      <c r="A18" s="453" t="s">
        <v>74</v>
      </c>
      <c r="B18" s="454" t="s">
        <v>453</v>
      </c>
      <c r="C18" s="455"/>
      <c r="D18" s="456"/>
    </row>
    <row r="19" spans="1:4" ht="18" customHeight="1">
      <c r="A19" s="457" t="s">
        <v>75</v>
      </c>
      <c r="B19" s="454" t="s">
        <v>454</v>
      </c>
      <c r="C19" s="455"/>
      <c r="D19" s="456"/>
    </row>
    <row r="20" spans="1:4" ht="18" customHeight="1">
      <c r="A20" s="453" t="s">
        <v>76</v>
      </c>
      <c r="B20" s="442"/>
      <c r="C20" s="455"/>
      <c r="D20" s="456"/>
    </row>
    <row r="21" spans="1:4" ht="18" customHeight="1">
      <c r="A21" s="457" t="s">
        <v>77</v>
      </c>
      <c r="B21" s="442"/>
      <c r="C21" s="455"/>
      <c r="D21" s="456"/>
    </row>
    <row r="22" spans="1:4" ht="18" customHeight="1">
      <c r="A22" s="453" t="s">
        <v>78</v>
      </c>
      <c r="B22" s="442"/>
      <c r="C22" s="455"/>
      <c r="D22" s="456"/>
    </row>
    <row r="23" spans="1:4" ht="18" customHeight="1">
      <c r="A23" s="457" t="s">
        <v>79</v>
      </c>
      <c r="B23" s="442"/>
      <c r="C23" s="455"/>
      <c r="D23" s="456"/>
    </row>
    <row r="24" spans="1:4" ht="18" customHeight="1">
      <c r="A24" s="453" t="s">
        <v>80</v>
      </c>
      <c r="B24" s="442"/>
      <c r="C24" s="455"/>
      <c r="D24" s="456"/>
    </row>
    <row r="25" spans="1:4" ht="18" customHeight="1">
      <c r="A25" s="457" t="s">
        <v>81</v>
      </c>
      <c r="B25" s="442"/>
      <c r="C25" s="455"/>
      <c r="D25" s="456"/>
    </row>
    <row r="26" spans="1:4" ht="18" customHeight="1">
      <c r="A26" s="453" t="s">
        <v>82</v>
      </c>
      <c r="B26" s="442"/>
      <c r="C26" s="455"/>
      <c r="D26" s="456"/>
    </row>
    <row r="27" spans="1:4" ht="18" customHeight="1">
      <c r="A27" s="457" t="s">
        <v>83</v>
      </c>
      <c r="B27" s="442"/>
      <c r="C27" s="455"/>
      <c r="D27" s="456"/>
    </row>
    <row r="28" spans="1:4" ht="18" customHeight="1" thickBot="1">
      <c r="A28" s="459" t="s">
        <v>84</v>
      </c>
      <c r="B28" s="443"/>
      <c r="C28" s="460"/>
      <c r="D28" s="461"/>
    </row>
    <row r="29" spans="1:4" ht="18" customHeight="1" thickBot="1">
      <c r="A29" s="484" t="s">
        <v>85</v>
      </c>
      <c r="B29" s="485" t="s">
        <v>93</v>
      </c>
      <c r="C29" s="486">
        <f>+C4+C5+C6+C7+C8+C15+C16+C17+C18+C19+C20+C21+C22+C23+C24+C25+C26+C27+C28</f>
        <v>319</v>
      </c>
      <c r="D29" s="487">
        <f>+D4+D5+D6+D7+D8+D15+D16+D17+D18+D19+D20+D21+D22+D23+D24+D25+D26+D27+D28</f>
        <v>319</v>
      </c>
    </row>
    <row r="30" spans="1:4" ht="25.5" customHeight="1">
      <c r="A30" s="462"/>
      <c r="B30" s="699" t="s">
        <v>455</v>
      </c>
      <c r="C30" s="699"/>
      <c r="D30" s="699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1. tájékoztató tábla a 4/2014. (III.25.)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view="pageLayout" workbookViewId="0" topLeftCell="H1">
      <selection activeCell="N12" sqref="N12:O12"/>
    </sheetView>
  </sheetViews>
  <sheetFormatPr defaultColWidth="9.00390625" defaultRowHeight="12.75"/>
  <cols>
    <col min="1" max="1" width="6.625" style="41" customWidth="1"/>
    <col min="2" max="2" width="32.875" style="41" customWidth="1"/>
    <col min="3" max="3" width="20.875" style="41" customWidth="1"/>
    <col min="4" max="5" width="12.875" style="41" customWidth="1"/>
    <col min="6" max="16384" width="9.375" style="41" customWidth="1"/>
  </cols>
  <sheetData>
    <row r="1" spans="3:5" ht="14.25" thickBot="1">
      <c r="C1" s="464"/>
      <c r="D1" s="464"/>
      <c r="E1" s="464" t="s">
        <v>436</v>
      </c>
    </row>
    <row r="2" spans="1:5" ht="42.75" customHeight="1" thickBot="1">
      <c r="A2" s="465" t="s">
        <v>117</v>
      </c>
      <c r="B2" s="466" t="s">
        <v>456</v>
      </c>
      <c r="C2" s="466" t="s">
        <v>457</v>
      </c>
      <c r="D2" s="467" t="s">
        <v>458</v>
      </c>
      <c r="E2" s="468" t="s">
        <v>459</v>
      </c>
    </row>
    <row r="3" spans="1:5" ht="15.75" customHeight="1">
      <c r="A3" s="469" t="s">
        <v>60</v>
      </c>
      <c r="B3" s="470" t="s">
        <v>491</v>
      </c>
      <c r="C3" s="470" t="s">
        <v>492</v>
      </c>
      <c r="D3" s="471">
        <v>2850</v>
      </c>
      <c r="E3" s="472">
        <v>2850</v>
      </c>
    </row>
    <row r="4" spans="1:5" ht="15.75" customHeight="1">
      <c r="A4" s="473" t="s">
        <v>61</v>
      </c>
      <c r="B4" s="474" t="s">
        <v>490</v>
      </c>
      <c r="C4" s="474" t="s">
        <v>492</v>
      </c>
      <c r="D4" s="475">
        <v>650</v>
      </c>
      <c r="E4" s="476">
        <v>650</v>
      </c>
    </row>
    <row r="5" spans="1:5" ht="15.75" customHeight="1">
      <c r="A5" s="473" t="s">
        <v>62</v>
      </c>
      <c r="B5" s="474" t="s">
        <v>489</v>
      </c>
      <c r="C5" s="474" t="s">
        <v>492</v>
      </c>
      <c r="D5" s="475">
        <v>180</v>
      </c>
      <c r="E5" s="476">
        <v>180</v>
      </c>
    </row>
    <row r="6" spans="1:5" ht="15.75" customHeight="1">
      <c r="A6" s="473" t="s">
        <v>63</v>
      </c>
      <c r="B6" s="474" t="s">
        <v>486</v>
      </c>
      <c r="C6" s="474" t="s">
        <v>492</v>
      </c>
      <c r="D6" s="475">
        <v>230</v>
      </c>
      <c r="E6" s="476">
        <v>230</v>
      </c>
    </row>
    <row r="7" spans="1:5" ht="15.75" customHeight="1">
      <c r="A7" s="473" t="s">
        <v>64</v>
      </c>
      <c r="B7" s="474" t="s">
        <v>488</v>
      </c>
      <c r="C7" s="474" t="s">
        <v>492</v>
      </c>
      <c r="D7" s="475">
        <v>50</v>
      </c>
      <c r="E7" s="476">
        <v>50</v>
      </c>
    </row>
    <row r="8" spans="1:5" ht="15.75" customHeight="1">
      <c r="A8" s="473" t="s">
        <v>65</v>
      </c>
      <c r="B8" s="474" t="s">
        <v>487</v>
      </c>
      <c r="C8" s="474" t="s">
        <v>492</v>
      </c>
      <c r="D8" s="475">
        <v>50</v>
      </c>
      <c r="E8" s="476">
        <v>50</v>
      </c>
    </row>
    <row r="9" spans="1:5" ht="15.75" customHeight="1">
      <c r="A9" s="473" t="s">
        <v>66</v>
      </c>
      <c r="B9" s="474" t="s">
        <v>493</v>
      </c>
      <c r="C9" s="474" t="s">
        <v>492</v>
      </c>
      <c r="D9" s="475">
        <v>10</v>
      </c>
      <c r="E9" s="476">
        <v>10</v>
      </c>
    </row>
    <row r="10" spans="1:5" ht="15.75" customHeight="1">
      <c r="A10" s="473" t="s">
        <v>67</v>
      </c>
      <c r="B10" s="474"/>
      <c r="C10" s="474"/>
      <c r="D10" s="475"/>
      <c r="E10" s="476"/>
    </row>
    <row r="11" spans="1:5" ht="15.75" customHeight="1">
      <c r="A11" s="473" t="s">
        <v>68</v>
      </c>
      <c r="B11" s="474"/>
      <c r="C11" s="474"/>
      <c r="D11" s="475"/>
      <c r="E11" s="476"/>
    </row>
    <row r="12" spans="1:5" ht="15.75" customHeight="1">
      <c r="A12" s="473" t="s">
        <v>69</v>
      </c>
      <c r="B12" s="474"/>
      <c r="C12" s="474"/>
      <c r="D12" s="475"/>
      <c r="E12" s="476"/>
    </row>
    <row r="13" spans="1:5" ht="15.75" customHeight="1">
      <c r="A13" s="473" t="s">
        <v>70</v>
      </c>
      <c r="B13" s="474"/>
      <c r="C13" s="474"/>
      <c r="D13" s="475"/>
      <c r="E13" s="476"/>
    </row>
    <row r="14" spans="1:5" ht="15.75" customHeight="1">
      <c r="A14" s="473" t="s">
        <v>71</v>
      </c>
      <c r="B14" s="474"/>
      <c r="C14" s="474"/>
      <c r="D14" s="475"/>
      <c r="E14" s="476"/>
    </row>
    <row r="15" spans="1:5" ht="15.75" customHeight="1">
      <c r="A15" s="473" t="s">
        <v>72</v>
      </c>
      <c r="B15" s="474"/>
      <c r="C15" s="474"/>
      <c r="D15" s="475"/>
      <c r="E15" s="476"/>
    </row>
    <row r="16" spans="1:5" ht="15.75" customHeight="1">
      <c r="A16" s="473" t="s">
        <v>73</v>
      </c>
      <c r="B16" s="474"/>
      <c r="C16" s="474"/>
      <c r="D16" s="475"/>
      <c r="E16" s="476"/>
    </row>
    <row r="17" spans="1:5" ht="15.75" customHeight="1">
      <c r="A17" s="473" t="s">
        <v>74</v>
      </c>
      <c r="B17" s="474"/>
      <c r="C17" s="474"/>
      <c r="D17" s="475"/>
      <c r="E17" s="476"/>
    </row>
    <row r="18" spans="1:5" ht="15.75" customHeight="1">
      <c r="A18" s="473" t="s">
        <v>75</v>
      </c>
      <c r="B18" s="474"/>
      <c r="C18" s="474"/>
      <c r="D18" s="475"/>
      <c r="E18" s="476"/>
    </row>
    <row r="19" spans="1:5" ht="15.75" customHeight="1">
      <c r="A19" s="473" t="s">
        <v>76</v>
      </c>
      <c r="B19" s="474"/>
      <c r="C19" s="474"/>
      <c r="D19" s="475"/>
      <c r="E19" s="476"/>
    </row>
    <row r="20" spans="1:5" ht="15.75" customHeight="1">
      <c r="A20" s="473" t="s">
        <v>77</v>
      </c>
      <c r="B20" s="474"/>
      <c r="C20" s="474"/>
      <c r="D20" s="475"/>
      <c r="E20" s="476"/>
    </row>
    <row r="21" spans="1:5" ht="15.75" customHeight="1">
      <c r="A21" s="473" t="s">
        <v>78</v>
      </c>
      <c r="B21" s="474"/>
      <c r="C21" s="474"/>
      <c r="D21" s="475"/>
      <c r="E21" s="476"/>
    </row>
    <row r="22" spans="1:5" ht="15.75" customHeight="1">
      <c r="A22" s="473" t="s">
        <v>79</v>
      </c>
      <c r="B22" s="474"/>
      <c r="C22" s="474"/>
      <c r="D22" s="475"/>
      <c r="E22" s="476"/>
    </row>
    <row r="23" spans="1:5" ht="15.75" customHeight="1">
      <c r="A23" s="473" t="s">
        <v>80</v>
      </c>
      <c r="B23" s="474"/>
      <c r="C23" s="474"/>
      <c r="D23" s="475"/>
      <c r="E23" s="476"/>
    </row>
    <row r="24" spans="1:5" ht="15.75" customHeight="1">
      <c r="A24" s="473" t="s">
        <v>81</v>
      </c>
      <c r="B24" s="474"/>
      <c r="C24" s="474"/>
      <c r="D24" s="475"/>
      <c r="E24" s="476"/>
    </row>
    <row r="25" spans="1:5" ht="15.75" customHeight="1">
      <c r="A25" s="473" t="s">
        <v>82</v>
      </c>
      <c r="B25" s="474"/>
      <c r="C25" s="474"/>
      <c r="D25" s="475"/>
      <c r="E25" s="476"/>
    </row>
    <row r="26" spans="1:5" ht="15.75" customHeight="1">
      <c r="A26" s="473" t="s">
        <v>83</v>
      </c>
      <c r="B26" s="474"/>
      <c r="C26" s="474"/>
      <c r="D26" s="475"/>
      <c r="E26" s="476"/>
    </row>
    <row r="27" spans="1:5" ht="15.75" customHeight="1">
      <c r="A27" s="473" t="s">
        <v>84</v>
      </c>
      <c r="B27" s="474"/>
      <c r="C27" s="474"/>
      <c r="D27" s="475"/>
      <c r="E27" s="476"/>
    </row>
    <row r="28" spans="1:5" ht="15.75" customHeight="1">
      <c r="A28" s="473" t="s">
        <v>85</v>
      </c>
      <c r="B28" s="474"/>
      <c r="C28" s="474"/>
      <c r="D28" s="475"/>
      <c r="E28" s="476"/>
    </row>
    <row r="29" spans="1:5" ht="15.75" customHeight="1">
      <c r="A29" s="473" t="s">
        <v>86</v>
      </c>
      <c r="B29" s="474"/>
      <c r="C29" s="474"/>
      <c r="D29" s="475"/>
      <c r="E29" s="476"/>
    </row>
    <row r="30" spans="1:5" ht="15.75" customHeight="1">
      <c r="A30" s="473" t="s">
        <v>87</v>
      </c>
      <c r="B30" s="474"/>
      <c r="C30" s="474"/>
      <c r="D30" s="475"/>
      <c r="E30" s="476"/>
    </row>
    <row r="31" spans="1:5" ht="15.75" customHeight="1">
      <c r="A31" s="473" t="s">
        <v>88</v>
      </c>
      <c r="B31" s="474"/>
      <c r="C31" s="474"/>
      <c r="D31" s="475"/>
      <c r="E31" s="476"/>
    </row>
    <row r="32" spans="1:5" ht="15.75" customHeight="1">
      <c r="A32" s="473" t="s">
        <v>159</v>
      </c>
      <c r="B32" s="474"/>
      <c r="C32" s="474"/>
      <c r="D32" s="475"/>
      <c r="E32" s="476"/>
    </row>
    <row r="33" spans="1:5" ht="15.75" customHeight="1">
      <c r="A33" s="473" t="s">
        <v>419</v>
      </c>
      <c r="B33" s="474"/>
      <c r="C33" s="474"/>
      <c r="D33" s="475"/>
      <c r="E33" s="476"/>
    </row>
    <row r="34" spans="1:5" ht="15.75" customHeight="1">
      <c r="A34" s="473" t="s">
        <v>460</v>
      </c>
      <c r="B34" s="474"/>
      <c r="C34" s="474"/>
      <c r="D34" s="475"/>
      <c r="E34" s="476"/>
    </row>
    <row r="35" spans="1:5" ht="15.75" customHeight="1" thickBot="1">
      <c r="A35" s="477" t="s">
        <v>461</v>
      </c>
      <c r="B35" s="478"/>
      <c r="C35" s="478"/>
      <c r="D35" s="479"/>
      <c r="E35" s="480"/>
    </row>
    <row r="36" spans="1:5" ht="15.75" customHeight="1" thickBot="1">
      <c r="A36" s="700" t="s">
        <v>93</v>
      </c>
      <c r="B36" s="701"/>
      <c r="C36" s="481"/>
      <c r="D36" s="482">
        <f>SUM(D3:D35)</f>
        <v>4020</v>
      </c>
      <c r="E36" s="483">
        <f>SUM(E3:E35)</f>
        <v>4020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2. tájékoztató tábla a 4/2014. (III.25.)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Layout" zoomScaleSheetLayoutView="100" workbookViewId="0" topLeftCell="D1">
      <selection activeCell="G1" sqref="G1"/>
    </sheetView>
  </sheetViews>
  <sheetFormatPr defaultColWidth="9.00390625" defaultRowHeight="12.75"/>
  <cols>
    <col min="1" max="1" width="6.875" style="46" customWidth="1"/>
    <col min="2" max="2" width="55.125" style="89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1" t="s">
        <v>189</v>
      </c>
      <c r="C1" s="202"/>
      <c r="D1" s="202"/>
      <c r="E1" s="202"/>
      <c r="F1" s="202"/>
      <c r="G1" s="202" t="s">
        <v>549</v>
      </c>
      <c r="H1" s="202"/>
      <c r="I1" s="202"/>
      <c r="J1" s="633"/>
    </row>
    <row r="2" spans="7:10" ht="14.25" thickBot="1">
      <c r="G2" s="203"/>
      <c r="H2" s="203"/>
      <c r="I2" s="203" t="s">
        <v>109</v>
      </c>
      <c r="J2" s="633"/>
    </row>
    <row r="3" spans="1:10" ht="18" customHeight="1" thickBot="1">
      <c r="A3" s="631" t="s">
        <v>117</v>
      </c>
      <c r="B3" s="204" t="s">
        <v>99</v>
      </c>
      <c r="C3" s="205"/>
      <c r="D3" s="205"/>
      <c r="E3" s="205"/>
      <c r="F3" s="204" t="s">
        <v>103</v>
      </c>
      <c r="G3" s="206"/>
      <c r="H3" s="206"/>
      <c r="I3" s="206"/>
      <c r="J3" s="633"/>
    </row>
    <row r="4" spans="1:10" s="207" customFormat="1" ht="35.25" customHeight="1" thickBot="1">
      <c r="A4" s="632"/>
      <c r="B4" s="90" t="s">
        <v>110</v>
      </c>
      <c r="C4" s="305" t="s">
        <v>1</v>
      </c>
      <c r="D4" s="306" t="s">
        <v>2</v>
      </c>
      <c r="E4" s="305" t="s">
        <v>428</v>
      </c>
      <c r="F4" s="90" t="s">
        <v>110</v>
      </c>
      <c r="G4" s="305" t="s">
        <v>1</v>
      </c>
      <c r="H4" s="306" t="s">
        <v>2</v>
      </c>
      <c r="I4" s="305" t="s">
        <v>428</v>
      </c>
      <c r="J4" s="633"/>
    </row>
    <row r="5" spans="1:10" s="212" customFormat="1" ht="12" customHeight="1" thickBot="1">
      <c r="A5" s="208">
        <v>1</v>
      </c>
      <c r="B5" s="209">
        <v>2</v>
      </c>
      <c r="C5" s="210">
        <v>3</v>
      </c>
      <c r="D5" s="210">
        <v>4</v>
      </c>
      <c r="E5" s="210">
        <v>5</v>
      </c>
      <c r="F5" s="209">
        <v>6</v>
      </c>
      <c r="G5" s="210">
        <v>7</v>
      </c>
      <c r="H5" s="210">
        <v>8</v>
      </c>
      <c r="I5" s="211">
        <v>9</v>
      </c>
      <c r="J5" s="633"/>
    </row>
    <row r="6" spans="1:10" ht="12.75" customHeight="1">
      <c r="A6" s="213" t="s">
        <v>60</v>
      </c>
      <c r="B6" s="214" t="s">
        <v>210</v>
      </c>
      <c r="C6" s="190">
        <v>30500</v>
      </c>
      <c r="D6" s="190">
        <v>42517</v>
      </c>
      <c r="E6" s="190">
        <v>55004</v>
      </c>
      <c r="F6" s="214" t="s">
        <v>111</v>
      </c>
      <c r="G6" s="190">
        <v>103075</v>
      </c>
      <c r="H6" s="190">
        <v>113333</v>
      </c>
      <c r="I6" s="196">
        <v>102654</v>
      </c>
      <c r="J6" s="633"/>
    </row>
    <row r="7" spans="1:10" ht="12.75" customHeight="1">
      <c r="A7" s="215" t="s">
        <v>61</v>
      </c>
      <c r="B7" s="216" t="s">
        <v>100</v>
      </c>
      <c r="C7" s="191">
        <v>33349</v>
      </c>
      <c r="D7" s="191">
        <v>32600</v>
      </c>
      <c r="E7" s="191">
        <v>32795</v>
      </c>
      <c r="F7" s="216" t="s">
        <v>232</v>
      </c>
      <c r="G7" s="191">
        <v>22443</v>
      </c>
      <c r="H7" s="191">
        <v>24538</v>
      </c>
      <c r="I7" s="197">
        <v>22114</v>
      </c>
      <c r="J7" s="633"/>
    </row>
    <row r="8" spans="1:10" ht="12.75" customHeight="1">
      <c r="A8" s="215" t="s">
        <v>62</v>
      </c>
      <c r="B8" s="216" t="s">
        <v>102</v>
      </c>
      <c r="C8" s="191"/>
      <c r="D8" s="191"/>
      <c r="E8" s="191"/>
      <c r="F8" s="216" t="s">
        <v>350</v>
      </c>
      <c r="G8" s="191">
        <v>87521</v>
      </c>
      <c r="H8" s="191">
        <v>106879</v>
      </c>
      <c r="I8" s="197">
        <v>94220</v>
      </c>
      <c r="J8" s="633"/>
    </row>
    <row r="9" spans="1:10" ht="12.75" customHeight="1">
      <c r="A9" s="215" t="s">
        <v>63</v>
      </c>
      <c r="B9" s="217" t="s">
        <v>337</v>
      </c>
      <c r="C9" s="191">
        <v>169785</v>
      </c>
      <c r="D9" s="191">
        <v>185356</v>
      </c>
      <c r="E9" s="191">
        <v>185356</v>
      </c>
      <c r="F9" s="216" t="s">
        <v>233</v>
      </c>
      <c r="G9" s="191">
        <v>53450</v>
      </c>
      <c r="H9" s="191">
        <v>57177</v>
      </c>
      <c r="I9" s="197">
        <v>57670</v>
      </c>
      <c r="J9" s="633"/>
    </row>
    <row r="10" spans="1:10" ht="12.75" customHeight="1">
      <c r="A10" s="215" t="s">
        <v>64</v>
      </c>
      <c r="B10" s="216" t="s">
        <v>338</v>
      </c>
      <c r="C10" s="191">
        <v>35881</v>
      </c>
      <c r="D10" s="191">
        <v>54914</v>
      </c>
      <c r="E10" s="191">
        <v>52072</v>
      </c>
      <c r="F10" s="216" t="s">
        <v>234</v>
      </c>
      <c r="G10" s="191">
        <v>12776</v>
      </c>
      <c r="H10" s="191">
        <v>14330</v>
      </c>
      <c r="I10" s="197">
        <v>14205</v>
      </c>
      <c r="J10" s="633"/>
    </row>
    <row r="11" spans="1:10" ht="12.75" customHeight="1">
      <c r="A11" s="215" t="s">
        <v>65</v>
      </c>
      <c r="B11" s="216" t="s">
        <v>371</v>
      </c>
      <c r="C11" s="192"/>
      <c r="D11" s="192">
        <v>14379</v>
      </c>
      <c r="E11" s="192"/>
      <c r="F11" s="216" t="s">
        <v>91</v>
      </c>
      <c r="G11" s="191">
        <v>5000</v>
      </c>
      <c r="H11" s="191">
        <v>1913</v>
      </c>
      <c r="I11" s="197"/>
      <c r="J11" s="633"/>
    </row>
    <row r="12" spans="1:10" ht="12.75" customHeight="1">
      <c r="A12" s="215" t="s">
        <v>66</v>
      </c>
      <c r="B12" s="216" t="s">
        <v>339</v>
      </c>
      <c r="C12" s="191"/>
      <c r="D12" s="191">
        <v>180</v>
      </c>
      <c r="E12" s="191">
        <v>341</v>
      </c>
      <c r="F12" s="40" t="s">
        <v>426</v>
      </c>
      <c r="G12" s="191"/>
      <c r="H12" s="191"/>
      <c r="I12" s="197"/>
      <c r="J12" s="633"/>
    </row>
    <row r="13" spans="1:10" ht="12.75" customHeight="1">
      <c r="A13" s="215" t="s">
        <v>67</v>
      </c>
      <c r="B13" s="216" t="s">
        <v>340</v>
      </c>
      <c r="C13" s="191"/>
      <c r="D13" s="191"/>
      <c r="E13" s="191"/>
      <c r="F13" s="40"/>
      <c r="G13" s="191"/>
      <c r="H13" s="191"/>
      <c r="I13" s="197"/>
      <c r="J13" s="633"/>
    </row>
    <row r="14" spans="1:10" ht="12.75" customHeight="1">
      <c r="A14" s="215" t="s">
        <v>68</v>
      </c>
      <c r="B14" s="218" t="s">
        <v>341</v>
      </c>
      <c r="C14" s="192"/>
      <c r="D14" s="192"/>
      <c r="E14" s="192"/>
      <c r="F14" s="40"/>
      <c r="G14" s="191"/>
      <c r="H14" s="191"/>
      <c r="I14" s="197"/>
      <c r="J14" s="633"/>
    </row>
    <row r="15" spans="1:10" ht="12.75" customHeight="1">
      <c r="A15" s="215" t="s">
        <v>69</v>
      </c>
      <c r="B15" s="40"/>
      <c r="C15" s="191"/>
      <c r="D15" s="191"/>
      <c r="E15" s="191"/>
      <c r="F15" s="40"/>
      <c r="G15" s="191"/>
      <c r="H15" s="191"/>
      <c r="I15" s="197"/>
      <c r="J15" s="633"/>
    </row>
    <row r="16" spans="1:10" ht="12.75" customHeight="1">
      <c r="A16" s="215" t="s">
        <v>70</v>
      </c>
      <c r="B16" s="40"/>
      <c r="C16" s="191"/>
      <c r="D16" s="191"/>
      <c r="E16" s="191"/>
      <c r="F16" s="40"/>
      <c r="G16" s="191"/>
      <c r="H16" s="191"/>
      <c r="I16" s="197"/>
      <c r="J16" s="633"/>
    </row>
    <row r="17" spans="1:10" ht="12.75" customHeight="1" thickBot="1">
      <c r="A17" s="215" t="s">
        <v>71</v>
      </c>
      <c r="B17" s="49"/>
      <c r="C17" s="193"/>
      <c r="D17" s="193"/>
      <c r="E17" s="193"/>
      <c r="F17" s="40"/>
      <c r="G17" s="193"/>
      <c r="H17" s="193"/>
      <c r="I17" s="198"/>
      <c r="J17" s="633"/>
    </row>
    <row r="18" spans="1:10" ht="15.75" customHeight="1" thickBot="1">
      <c r="A18" s="219" t="s">
        <v>72</v>
      </c>
      <c r="B18" s="74" t="s">
        <v>364</v>
      </c>
      <c r="C18" s="194">
        <f>+C6+C7+C8+C9+C10+C12+C13+C14+C15+C16+C17</f>
        <v>269515</v>
      </c>
      <c r="D18" s="194">
        <f>+D6+D7+D8+D9+D10+D12+D13+D14+D15+D16+D17</f>
        <v>315567</v>
      </c>
      <c r="E18" s="194">
        <f>+E6+E7+E8+E9+E10+E12+E13+E14+E15+E16+E17</f>
        <v>325568</v>
      </c>
      <c r="F18" s="74" t="s">
        <v>363</v>
      </c>
      <c r="G18" s="194">
        <f>SUM(G6:G17)</f>
        <v>284265</v>
      </c>
      <c r="H18" s="194">
        <f>SUM(H6:H17)</f>
        <v>318170</v>
      </c>
      <c r="I18" s="199">
        <f>SUM(I6:I17)</f>
        <v>290863</v>
      </c>
      <c r="J18" s="633"/>
    </row>
    <row r="19" spans="1:10" ht="12.75" customHeight="1">
      <c r="A19" s="220" t="s">
        <v>73</v>
      </c>
      <c r="B19" s="221" t="s">
        <v>342</v>
      </c>
      <c r="C19" s="222">
        <f>+C20+C21+C22+C23</f>
        <v>12500</v>
      </c>
      <c r="D19" s="222">
        <f>+D20+D21+D22+D23</f>
        <v>10574</v>
      </c>
      <c r="E19" s="222">
        <f>+E20+E21+E22+E23</f>
        <v>10574</v>
      </c>
      <c r="F19" s="223" t="s">
        <v>245</v>
      </c>
      <c r="G19" s="195"/>
      <c r="H19" s="195"/>
      <c r="I19" s="200"/>
      <c r="J19" s="633"/>
    </row>
    <row r="20" spans="1:10" ht="12.75" customHeight="1">
      <c r="A20" s="224" t="s">
        <v>74</v>
      </c>
      <c r="B20" s="223" t="s">
        <v>290</v>
      </c>
      <c r="C20" s="60">
        <v>12500</v>
      </c>
      <c r="D20" s="60">
        <v>10574</v>
      </c>
      <c r="E20" s="60">
        <v>10574</v>
      </c>
      <c r="F20" s="223" t="s">
        <v>246</v>
      </c>
      <c r="G20" s="60"/>
      <c r="H20" s="60"/>
      <c r="I20" s="61"/>
      <c r="J20" s="633"/>
    </row>
    <row r="21" spans="1:10" ht="12.75" customHeight="1">
      <c r="A21" s="224" t="s">
        <v>75</v>
      </c>
      <c r="B21" s="223" t="s">
        <v>291</v>
      </c>
      <c r="C21" s="60"/>
      <c r="D21" s="60"/>
      <c r="E21" s="60"/>
      <c r="F21" s="223" t="s">
        <v>186</v>
      </c>
      <c r="G21" s="60"/>
      <c r="H21" s="60"/>
      <c r="I21" s="61"/>
      <c r="J21" s="633"/>
    </row>
    <row r="22" spans="1:10" ht="12.75" customHeight="1">
      <c r="A22" s="224" t="s">
        <v>76</v>
      </c>
      <c r="B22" s="223" t="s">
        <v>343</v>
      </c>
      <c r="C22" s="60"/>
      <c r="D22" s="60"/>
      <c r="E22" s="60"/>
      <c r="F22" s="223" t="s">
        <v>187</v>
      </c>
      <c r="G22" s="60"/>
      <c r="H22" s="60"/>
      <c r="I22" s="61"/>
      <c r="J22" s="633"/>
    </row>
    <row r="23" spans="1:10" ht="12.75" customHeight="1">
      <c r="A23" s="224" t="s">
        <v>77</v>
      </c>
      <c r="B23" s="223" t="s">
        <v>344</v>
      </c>
      <c r="C23" s="60"/>
      <c r="D23" s="60"/>
      <c r="E23" s="60"/>
      <c r="F23" s="221" t="s">
        <v>351</v>
      </c>
      <c r="G23" s="60"/>
      <c r="H23" s="60"/>
      <c r="I23" s="61"/>
      <c r="J23" s="633"/>
    </row>
    <row r="24" spans="1:10" ht="12.75" customHeight="1">
      <c r="A24" s="224" t="s">
        <v>78</v>
      </c>
      <c r="B24" s="223" t="s">
        <v>345</v>
      </c>
      <c r="C24" s="225">
        <f>+C25+C26</f>
        <v>0</v>
      </c>
      <c r="D24" s="225">
        <f>+D25+D26</f>
        <v>0</v>
      </c>
      <c r="E24" s="225">
        <f>+E25+E26</f>
        <v>0</v>
      </c>
      <c r="F24" s="223" t="s">
        <v>247</v>
      </c>
      <c r="G24" s="60"/>
      <c r="H24" s="60"/>
      <c r="I24" s="61"/>
      <c r="J24" s="633"/>
    </row>
    <row r="25" spans="1:10" ht="12.75" customHeight="1">
      <c r="A25" s="220" t="s">
        <v>79</v>
      </c>
      <c r="B25" s="221" t="s">
        <v>346</v>
      </c>
      <c r="C25" s="195"/>
      <c r="D25" s="195"/>
      <c r="E25" s="195"/>
      <c r="F25" s="214" t="s">
        <v>248</v>
      </c>
      <c r="G25" s="195"/>
      <c r="H25" s="195"/>
      <c r="I25" s="200"/>
      <c r="J25" s="633"/>
    </row>
    <row r="26" spans="1:10" ht="12.75" customHeight="1" thickBot="1">
      <c r="A26" s="224" t="s">
        <v>80</v>
      </c>
      <c r="B26" s="223" t="s">
        <v>299</v>
      </c>
      <c r="C26" s="60"/>
      <c r="D26" s="60"/>
      <c r="E26" s="60"/>
      <c r="F26" s="40"/>
      <c r="G26" s="60"/>
      <c r="H26" s="60"/>
      <c r="I26" s="61"/>
      <c r="J26" s="633"/>
    </row>
    <row r="27" spans="1:10" ht="15.75" customHeight="1" thickBot="1">
      <c r="A27" s="219" t="s">
        <v>81</v>
      </c>
      <c r="B27" s="74" t="s">
        <v>361</v>
      </c>
      <c r="C27" s="194">
        <f>+C19+C24</f>
        <v>12500</v>
      </c>
      <c r="D27" s="194">
        <f>+D19+D24</f>
        <v>10574</v>
      </c>
      <c r="E27" s="194">
        <f>+E19+E24</f>
        <v>10574</v>
      </c>
      <c r="F27" s="74" t="s">
        <v>362</v>
      </c>
      <c r="G27" s="194">
        <f>SUM(G19:G26)</f>
        <v>0</v>
      </c>
      <c r="H27" s="194">
        <f>SUM(H19:H26)</f>
        <v>0</v>
      </c>
      <c r="I27" s="199">
        <f>SUM(I19:I26)</f>
        <v>0</v>
      </c>
      <c r="J27" s="633"/>
    </row>
    <row r="28" spans="1:10" ht="18" customHeight="1" thickBot="1">
      <c r="A28" s="219" t="s">
        <v>82</v>
      </c>
      <c r="B28" s="226" t="s">
        <v>349</v>
      </c>
      <c r="C28" s="194">
        <f>+C18+C27</f>
        <v>282015</v>
      </c>
      <c r="D28" s="194">
        <f>+D18+D27</f>
        <v>326141</v>
      </c>
      <c r="E28" s="194">
        <f>+E18+E27</f>
        <v>336142</v>
      </c>
      <c r="F28" s="226" t="s">
        <v>352</v>
      </c>
      <c r="G28" s="194">
        <f>+G18+G27</f>
        <v>284265</v>
      </c>
      <c r="H28" s="194">
        <f>+H18+H27</f>
        <v>318170</v>
      </c>
      <c r="I28" s="199">
        <f>+I18+I27</f>
        <v>290863</v>
      </c>
      <c r="J28" s="633"/>
    </row>
    <row r="29" spans="1:10" ht="18" customHeight="1" thickBot="1">
      <c r="A29" s="219" t="s">
        <v>83</v>
      </c>
      <c r="B29" s="74" t="s">
        <v>347</v>
      </c>
      <c r="C29" s="230"/>
      <c r="D29" s="230"/>
      <c r="E29" s="230">
        <v>4192</v>
      </c>
      <c r="F29" s="74" t="s">
        <v>353</v>
      </c>
      <c r="G29" s="230"/>
      <c r="H29" s="230"/>
      <c r="I29" s="229">
        <v>5778</v>
      </c>
      <c r="J29" s="633"/>
    </row>
    <row r="30" spans="1:10" ht="13.5" thickBot="1">
      <c r="A30" s="219" t="s">
        <v>84</v>
      </c>
      <c r="B30" s="227" t="s">
        <v>348</v>
      </c>
      <c r="C30" s="384">
        <f>+C28+C29</f>
        <v>282015</v>
      </c>
      <c r="D30" s="384">
        <f>+D28+D29</f>
        <v>326141</v>
      </c>
      <c r="E30" s="228">
        <f>+E28+E29</f>
        <v>340334</v>
      </c>
      <c r="F30" s="227" t="s">
        <v>354</v>
      </c>
      <c r="G30" s="384">
        <f>+G28+G29</f>
        <v>284265</v>
      </c>
      <c r="H30" s="384">
        <f>+H28+H29</f>
        <v>318170</v>
      </c>
      <c r="I30" s="385">
        <f>+I28+I29</f>
        <v>296641</v>
      </c>
      <c r="J30" s="633"/>
    </row>
    <row r="31" spans="1:10" ht="13.5" thickBot="1">
      <c r="A31" s="219" t="s">
        <v>85</v>
      </c>
      <c r="B31" s="227" t="s">
        <v>191</v>
      </c>
      <c r="C31" s="384">
        <f>IF(C18-G18&lt;0,G18-C18,"-")</f>
        <v>14750</v>
      </c>
      <c r="D31" s="384" t="str">
        <f>IF(D18-G18&lt;0,H18-D18,"-")</f>
        <v>-</v>
      </c>
      <c r="E31" s="228" t="str">
        <f>IF(E18-I18&lt;0,I18-E18,"-")</f>
        <v>-</v>
      </c>
      <c r="F31" s="227" t="s">
        <v>192</v>
      </c>
      <c r="G31" s="384" t="str">
        <f>IF(C18-G18&gt;0,C18-G18,"-")</f>
        <v>-</v>
      </c>
      <c r="H31" s="384" t="str">
        <f>IF(D18-H18&gt;0,D18-H18,"-")</f>
        <v>-</v>
      </c>
      <c r="I31" s="385">
        <f>IF(E18-I18&gt;0,E18-I18,"-")</f>
        <v>34705</v>
      </c>
      <c r="J31" s="633"/>
    </row>
    <row r="32" spans="1:10" ht="13.5" thickBot="1">
      <c r="A32" s="219" t="s">
        <v>86</v>
      </c>
      <c r="B32" s="227" t="s">
        <v>355</v>
      </c>
      <c r="C32" s="384">
        <f>IF(C18+C19-G28&lt;0,G28-(C18+C19),"-")</f>
        <v>2250</v>
      </c>
      <c r="D32" s="384" t="str">
        <f>IF(D18+D19-H28&lt;0,H28-(D18+D19),"-")</f>
        <v>-</v>
      </c>
      <c r="E32" s="228" t="str">
        <f>IF(E18+E19-I28&lt;0,I28-(E18+E19),"-")</f>
        <v>-</v>
      </c>
      <c r="F32" s="227" t="s">
        <v>356</v>
      </c>
      <c r="G32" s="384" t="str">
        <f>IF(C18+C19-G28&gt;0,C18+C19-G28,"-")</f>
        <v>-</v>
      </c>
      <c r="H32" s="384">
        <f>IF(D18+D19-H28&gt;0,D18+D19-H28,"-")</f>
        <v>7971</v>
      </c>
      <c r="I32" s="385">
        <f>IF(E18+E19-I28&gt;0,E18+E19-I28,"-")</f>
        <v>45279</v>
      </c>
      <c r="J32" s="633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Layout" zoomScaleSheetLayoutView="115" workbookViewId="0" topLeftCell="E1">
      <selection activeCell="H1" sqref="H1"/>
    </sheetView>
  </sheetViews>
  <sheetFormatPr defaultColWidth="9.00390625" defaultRowHeight="12.75"/>
  <cols>
    <col min="1" max="1" width="6.875" style="46" customWidth="1"/>
    <col min="2" max="2" width="55.125" style="89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01" t="s">
        <v>190</v>
      </c>
      <c r="C1" s="202"/>
      <c r="D1" s="202"/>
      <c r="E1" s="202"/>
      <c r="F1" s="202"/>
      <c r="G1" s="202"/>
      <c r="H1" s="202" t="s">
        <v>550</v>
      </c>
      <c r="I1" s="202"/>
      <c r="J1" s="636"/>
    </row>
    <row r="2" spans="7:10" ht="14.25" thickBot="1">
      <c r="G2" s="203"/>
      <c r="H2" s="203"/>
      <c r="I2" s="203" t="s">
        <v>109</v>
      </c>
      <c r="J2" s="636"/>
    </row>
    <row r="3" spans="1:10" ht="24" customHeight="1" thickBot="1">
      <c r="A3" s="634" t="s">
        <v>117</v>
      </c>
      <c r="B3" s="204" t="s">
        <v>99</v>
      </c>
      <c r="C3" s="205"/>
      <c r="D3" s="205"/>
      <c r="E3" s="205"/>
      <c r="F3" s="204" t="s">
        <v>103</v>
      </c>
      <c r="G3" s="206"/>
      <c r="H3" s="206"/>
      <c r="I3" s="206"/>
      <c r="J3" s="636"/>
    </row>
    <row r="4" spans="1:10" s="207" customFormat="1" ht="35.25" customHeight="1" thickBot="1">
      <c r="A4" s="635"/>
      <c r="B4" s="90" t="s">
        <v>110</v>
      </c>
      <c r="C4" s="305" t="s">
        <v>1</v>
      </c>
      <c r="D4" s="306" t="s">
        <v>2</v>
      </c>
      <c r="E4" s="305" t="s">
        <v>429</v>
      </c>
      <c r="F4" s="90" t="s">
        <v>110</v>
      </c>
      <c r="G4" s="305" t="s">
        <v>1</v>
      </c>
      <c r="H4" s="306" t="s">
        <v>2</v>
      </c>
      <c r="I4" s="305" t="s">
        <v>429</v>
      </c>
      <c r="J4" s="636"/>
    </row>
    <row r="5" spans="1:10" s="207" customFormat="1" ht="13.5" thickBot="1">
      <c r="A5" s="208">
        <v>1</v>
      </c>
      <c r="B5" s="209">
        <v>2</v>
      </c>
      <c r="C5" s="210">
        <v>3</v>
      </c>
      <c r="D5" s="210">
        <v>4</v>
      </c>
      <c r="E5" s="210">
        <v>5</v>
      </c>
      <c r="F5" s="209">
        <v>6</v>
      </c>
      <c r="G5" s="210">
        <v>7</v>
      </c>
      <c r="H5" s="210">
        <v>8</v>
      </c>
      <c r="I5" s="211">
        <v>9</v>
      </c>
      <c r="J5" s="636"/>
    </row>
    <row r="6" spans="1:10" ht="12.75" customHeight="1">
      <c r="A6" s="213" t="s">
        <v>60</v>
      </c>
      <c r="B6" s="214" t="s">
        <v>391</v>
      </c>
      <c r="C6" s="190"/>
      <c r="D6" s="190"/>
      <c r="E6" s="190"/>
      <c r="F6" s="214" t="s">
        <v>312</v>
      </c>
      <c r="G6" s="190">
        <v>500</v>
      </c>
      <c r="H6" s="190">
        <v>2860</v>
      </c>
      <c r="I6" s="196">
        <v>10678</v>
      </c>
      <c r="J6" s="636"/>
    </row>
    <row r="7" spans="1:10" ht="22.5" customHeight="1">
      <c r="A7" s="215" t="s">
        <v>61</v>
      </c>
      <c r="B7" s="216" t="s">
        <v>365</v>
      </c>
      <c r="C7" s="191">
        <v>6500</v>
      </c>
      <c r="D7" s="191">
        <v>2400</v>
      </c>
      <c r="E7" s="191">
        <v>2188</v>
      </c>
      <c r="F7" s="216" t="s">
        <v>236</v>
      </c>
      <c r="G7" s="191">
        <v>3800</v>
      </c>
      <c r="H7" s="191">
        <v>7520</v>
      </c>
      <c r="I7" s="197">
        <v>6972</v>
      </c>
      <c r="J7" s="636"/>
    </row>
    <row r="8" spans="1:10" ht="12.75" customHeight="1">
      <c r="A8" s="215" t="s">
        <v>62</v>
      </c>
      <c r="B8" s="216" t="s">
        <v>184</v>
      </c>
      <c r="C8" s="191">
        <v>50</v>
      </c>
      <c r="D8" s="191">
        <v>109</v>
      </c>
      <c r="E8" s="191">
        <v>109</v>
      </c>
      <c r="F8" s="216" t="s">
        <v>333</v>
      </c>
      <c r="G8" s="191"/>
      <c r="H8" s="191">
        <v>100</v>
      </c>
      <c r="I8" s="197">
        <v>100</v>
      </c>
      <c r="J8" s="636"/>
    </row>
    <row r="9" spans="1:10" ht="12.75" customHeight="1">
      <c r="A9" s="215" t="s">
        <v>63</v>
      </c>
      <c r="B9" s="216" t="s">
        <v>220</v>
      </c>
      <c r="C9" s="191"/>
      <c r="D9" s="191"/>
      <c r="E9" s="191"/>
      <c r="F9" s="216" t="s">
        <v>372</v>
      </c>
      <c r="G9" s="191"/>
      <c r="H9" s="191"/>
      <c r="I9" s="197"/>
      <c r="J9" s="636"/>
    </row>
    <row r="10" spans="1:10" ht="12.75" customHeight="1">
      <c r="A10" s="215" t="s">
        <v>64</v>
      </c>
      <c r="B10" s="216" t="s">
        <v>278</v>
      </c>
      <c r="C10" s="191"/>
      <c r="D10" s="191"/>
      <c r="E10" s="191"/>
      <c r="F10" s="216" t="s">
        <v>373</v>
      </c>
      <c r="G10" s="191"/>
      <c r="H10" s="191"/>
      <c r="I10" s="197"/>
      <c r="J10" s="636"/>
    </row>
    <row r="11" spans="1:10" ht="12.75" customHeight="1">
      <c r="A11" s="215" t="s">
        <v>65</v>
      </c>
      <c r="B11" s="216" t="s">
        <v>366</v>
      </c>
      <c r="C11" s="192"/>
      <c r="D11" s="192"/>
      <c r="E11" s="192"/>
      <c r="F11" s="232" t="s">
        <v>374</v>
      </c>
      <c r="G11" s="191"/>
      <c r="H11" s="191">
        <v>100</v>
      </c>
      <c r="I11" s="197">
        <v>100</v>
      </c>
      <c r="J11" s="636"/>
    </row>
    <row r="12" spans="1:10" ht="12.75" customHeight="1">
      <c r="A12" s="215" t="s">
        <v>66</v>
      </c>
      <c r="B12" s="216" t="s">
        <v>367</v>
      </c>
      <c r="C12" s="191"/>
      <c r="D12" s="191"/>
      <c r="E12" s="191"/>
      <c r="F12" s="232" t="s">
        <v>315</v>
      </c>
      <c r="G12" s="191"/>
      <c r="H12" s="191"/>
      <c r="I12" s="197"/>
      <c r="J12" s="636"/>
    </row>
    <row r="13" spans="1:10" ht="12.75" customHeight="1">
      <c r="A13" s="215" t="s">
        <v>67</v>
      </c>
      <c r="B13" s="216" t="s">
        <v>370</v>
      </c>
      <c r="C13" s="191"/>
      <c r="D13" s="191"/>
      <c r="E13" s="191"/>
      <c r="F13" s="233" t="s">
        <v>316</v>
      </c>
      <c r="G13" s="191"/>
      <c r="H13" s="191"/>
      <c r="I13" s="197"/>
      <c r="J13" s="636"/>
    </row>
    <row r="14" spans="1:10" ht="12.75" customHeight="1">
      <c r="A14" s="215" t="s">
        <v>68</v>
      </c>
      <c r="B14" s="234" t="s">
        <v>389</v>
      </c>
      <c r="C14" s="192"/>
      <c r="D14" s="192"/>
      <c r="E14" s="192"/>
      <c r="F14" s="232" t="s">
        <v>375</v>
      </c>
      <c r="G14" s="191"/>
      <c r="H14" s="191"/>
      <c r="I14" s="197"/>
      <c r="J14" s="636"/>
    </row>
    <row r="15" spans="1:10" ht="22.5" customHeight="1">
      <c r="A15" s="215" t="s">
        <v>69</v>
      </c>
      <c r="B15" s="216" t="s">
        <v>368</v>
      </c>
      <c r="C15" s="192"/>
      <c r="D15" s="192"/>
      <c r="E15" s="192"/>
      <c r="F15" s="232" t="s">
        <v>376</v>
      </c>
      <c r="G15" s="191"/>
      <c r="H15" s="191"/>
      <c r="I15" s="197"/>
      <c r="J15" s="636"/>
    </row>
    <row r="16" spans="1:10" ht="12.75" customHeight="1">
      <c r="A16" s="215" t="s">
        <v>70</v>
      </c>
      <c r="B16" s="216" t="s">
        <v>369</v>
      </c>
      <c r="C16" s="193"/>
      <c r="D16" s="438"/>
      <c r="E16" s="433"/>
      <c r="F16" s="216" t="s">
        <v>91</v>
      </c>
      <c r="G16" s="191"/>
      <c r="H16" s="191"/>
      <c r="I16" s="197"/>
      <c r="J16" s="636"/>
    </row>
    <row r="17" spans="1:10" ht="12.75" customHeight="1" thickBot="1">
      <c r="A17" s="435" t="s">
        <v>71</v>
      </c>
      <c r="B17" s="436"/>
      <c r="C17" s="417"/>
      <c r="D17" s="434"/>
      <c r="E17" s="254"/>
      <c r="F17" s="436" t="s">
        <v>427</v>
      </c>
      <c r="G17" s="414"/>
      <c r="H17" s="414"/>
      <c r="I17" s="252"/>
      <c r="J17" s="636"/>
    </row>
    <row r="18" spans="1:10" ht="15.75" customHeight="1" thickBot="1">
      <c r="A18" s="219" t="s">
        <v>72</v>
      </c>
      <c r="B18" s="74" t="s">
        <v>179</v>
      </c>
      <c r="C18" s="437">
        <f>+C6+C7+C8+C9+C10+C11+C12+C13+C15+C16+C17</f>
        <v>6550</v>
      </c>
      <c r="D18" s="437">
        <f>+D6+D7+D8+D9+D10+D11+D12+D13+D15+D16+D17</f>
        <v>2509</v>
      </c>
      <c r="E18" s="437">
        <f>+E6+E7+E8+E9+E10+E11+E12+E13+E15+E16+E17</f>
        <v>2297</v>
      </c>
      <c r="F18" s="74" t="s">
        <v>180</v>
      </c>
      <c r="G18" s="194">
        <f>+G6+G7+G8+G16+G17</f>
        <v>4300</v>
      </c>
      <c r="H18" s="194">
        <f>+H6+H7+H8+H16+H17</f>
        <v>10480</v>
      </c>
      <c r="I18" s="199">
        <f>+I6+I7+I8+I16+I17</f>
        <v>17750</v>
      </c>
      <c r="J18" s="636"/>
    </row>
    <row r="19" spans="1:10" ht="12.75" customHeight="1">
      <c r="A19" s="235" t="s">
        <v>73</v>
      </c>
      <c r="B19" s="236" t="s">
        <v>388</v>
      </c>
      <c r="C19" s="243">
        <f>+C20+C21+C22+C23+C24</f>
        <v>0</v>
      </c>
      <c r="D19" s="243">
        <f>+D20+D21+D22+D23+D24</f>
        <v>0</v>
      </c>
      <c r="E19" s="243">
        <f>+E20+E21+E22+E23+E24</f>
        <v>0</v>
      </c>
      <c r="F19" s="223" t="s">
        <v>245</v>
      </c>
      <c r="G19" s="386"/>
      <c r="H19" s="386"/>
      <c r="I19" s="59"/>
      <c r="J19" s="636"/>
    </row>
    <row r="20" spans="1:10" ht="12.75" customHeight="1">
      <c r="A20" s="215" t="s">
        <v>74</v>
      </c>
      <c r="B20" s="237" t="s">
        <v>377</v>
      </c>
      <c r="C20" s="60"/>
      <c r="D20" s="60"/>
      <c r="E20" s="60"/>
      <c r="F20" s="223" t="s">
        <v>249</v>
      </c>
      <c r="G20" s="60"/>
      <c r="H20" s="60"/>
      <c r="I20" s="61"/>
      <c r="J20" s="636"/>
    </row>
    <row r="21" spans="1:10" ht="12.75" customHeight="1">
      <c r="A21" s="235" t="s">
        <v>75</v>
      </c>
      <c r="B21" s="237" t="s">
        <v>378</v>
      </c>
      <c r="C21" s="60"/>
      <c r="D21" s="60"/>
      <c r="E21" s="60"/>
      <c r="F21" s="223" t="s">
        <v>186</v>
      </c>
      <c r="G21" s="60"/>
      <c r="H21" s="60"/>
      <c r="I21" s="61"/>
      <c r="J21" s="636"/>
    </row>
    <row r="22" spans="1:10" ht="12.75" customHeight="1">
      <c r="A22" s="215" t="s">
        <v>76</v>
      </c>
      <c r="B22" s="237" t="s">
        <v>379</v>
      </c>
      <c r="C22" s="60"/>
      <c r="D22" s="60"/>
      <c r="E22" s="60"/>
      <c r="F22" s="223" t="s">
        <v>187</v>
      </c>
      <c r="G22" s="60"/>
      <c r="H22" s="60"/>
      <c r="I22" s="61"/>
      <c r="J22" s="636"/>
    </row>
    <row r="23" spans="1:10" ht="12.75" customHeight="1">
      <c r="A23" s="235" t="s">
        <v>77</v>
      </c>
      <c r="B23" s="237" t="s">
        <v>380</v>
      </c>
      <c r="C23" s="60"/>
      <c r="D23" s="60"/>
      <c r="E23" s="60"/>
      <c r="F23" s="221" t="s">
        <v>351</v>
      </c>
      <c r="G23" s="60"/>
      <c r="H23" s="60"/>
      <c r="I23" s="61"/>
      <c r="J23" s="636"/>
    </row>
    <row r="24" spans="1:10" ht="12.75" customHeight="1">
      <c r="A24" s="215" t="s">
        <v>78</v>
      </c>
      <c r="B24" s="238" t="s">
        <v>381</v>
      </c>
      <c r="C24" s="60"/>
      <c r="D24" s="60"/>
      <c r="E24" s="60"/>
      <c r="F24" s="223" t="s">
        <v>250</v>
      </c>
      <c r="G24" s="60"/>
      <c r="H24" s="60"/>
      <c r="I24" s="61"/>
      <c r="J24" s="636"/>
    </row>
    <row r="25" spans="1:10" ht="12.75" customHeight="1">
      <c r="A25" s="235" t="s">
        <v>79</v>
      </c>
      <c r="B25" s="239" t="s">
        <v>382</v>
      </c>
      <c r="C25" s="225">
        <f>+C26+C27+C28+C29+C30</f>
        <v>0</v>
      </c>
      <c r="D25" s="225">
        <f>+D26+D27+D28+D29+D30</f>
        <v>0</v>
      </c>
      <c r="E25" s="225">
        <f>+E26+E27+E28+E29+E30</f>
        <v>0</v>
      </c>
      <c r="F25" s="240" t="s">
        <v>248</v>
      </c>
      <c r="G25" s="60"/>
      <c r="H25" s="60"/>
      <c r="I25" s="61"/>
      <c r="J25" s="636"/>
    </row>
    <row r="26" spans="1:10" ht="12.75" customHeight="1">
      <c r="A26" s="215" t="s">
        <v>80</v>
      </c>
      <c r="B26" s="238" t="s">
        <v>383</v>
      </c>
      <c r="C26" s="60"/>
      <c r="D26" s="60"/>
      <c r="E26" s="60"/>
      <c r="F26" s="240" t="s">
        <v>390</v>
      </c>
      <c r="G26" s="60"/>
      <c r="H26" s="60"/>
      <c r="I26" s="61"/>
      <c r="J26" s="636"/>
    </row>
    <row r="27" spans="1:10" ht="12.75" customHeight="1">
      <c r="A27" s="235" t="s">
        <v>81</v>
      </c>
      <c r="B27" s="238" t="s">
        <v>384</v>
      </c>
      <c r="C27" s="60"/>
      <c r="D27" s="60"/>
      <c r="E27" s="60"/>
      <c r="F27" s="231"/>
      <c r="G27" s="60"/>
      <c r="H27" s="60"/>
      <c r="I27" s="61"/>
      <c r="J27" s="636"/>
    </row>
    <row r="28" spans="1:10" ht="12.75" customHeight="1">
      <c r="A28" s="215" t="s">
        <v>82</v>
      </c>
      <c r="B28" s="237" t="s">
        <v>385</v>
      </c>
      <c r="C28" s="60"/>
      <c r="D28" s="60"/>
      <c r="E28" s="60"/>
      <c r="F28" s="71"/>
      <c r="G28" s="60"/>
      <c r="H28" s="60"/>
      <c r="I28" s="61"/>
      <c r="J28" s="636"/>
    </row>
    <row r="29" spans="1:10" ht="12.75" customHeight="1">
      <c r="A29" s="235" t="s">
        <v>83</v>
      </c>
      <c r="B29" s="241" t="s">
        <v>386</v>
      </c>
      <c r="C29" s="60"/>
      <c r="D29" s="60"/>
      <c r="E29" s="60"/>
      <c r="F29" s="40"/>
      <c r="G29" s="60"/>
      <c r="H29" s="60"/>
      <c r="I29" s="61"/>
      <c r="J29" s="636"/>
    </row>
    <row r="30" spans="1:10" ht="12.75" customHeight="1" thickBot="1">
      <c r="A30" s="215" t="s">
        <v>84</v>
      </c>
      <c r="B30" s="242" t="s">
        <v>387</v>
      </c>
      <c r="C30" s="60"/>
      <c r="D30" s="60"/>
      <c r="E30" s="60"/>
      <c r="F30" s="71"/>
      <c r="G30" s="60"/>
      <c r="H30" s="60"/>
      <c r="I30" s="61"/>
      <c r="J30" s="636"/>
    </row>
    <row r="31" spans="1:10" ht="21.75" customHeight="1" thickBot="1">
      <c r="A31" s="219" t="s">
        <v>85</v>
      </c>
      <c r="B31" s="74" t="s">
        <v>420</v>
      </c>
      <c r="C31" s="194">
        <f>+C19+C25</f>
        <v>0</v>
      </c>
      <c r="D31" s="194">
        <f>+D19+D25</f>
        <v>0</v>
      </c>
      <c r="E31" s="194">
        <f>+E19+E25</f>
        <v>0</v>
      </c>
      <c r="F31" s="74" t="s">
        <v>421</v>
      </c>
      <c r="G31" s="194">
        <f>SUM(G19:G30)</f>
        <v>0</v>
      </c>
      <c r="H31" s="194">
        <f>SUM(H19:H30)</f>
        <v>0</v>
      </c>
      <c r="I31" s="199">
        <f>SUM(I19:I30)</f>
        <v>0</v>
      </c>
      <c r="J31" s="636"/>
    </row>
    <row r="32" spans="1:10" ht="18" customHeight="1" thickBot="1">
      <c r="A32" s="219" t="s">
        <v>86</v>
      </c>
      <c r="B32" s="226" t="s">
        <v>422</v>
      </c>
      <c r="C32" s="194">
        <f>+C18+C31</f>
        <v>6550</v>
      </c>
      <c r="D32" s="194">
        <f>+D18+D31</f>
        <v>2509</v>
      </c>
      <c r="E32" s="194">
        <f>+E18+E31</f>
        <v>2297</v>
      </c>
      <c r="F32" s="226" t="s">
        <v>425</v>
      </c>
      <c r="G32" s="194">
        <f>+G18+G31</f>
        <v>4300</v>
      </c>
      <c r="H32" s="194">
        <f>+H18+H31</f>
        <v>10480</v>
      </c>
      <c r="I32" s="199">
        <f>+I18+I31</f>
        <v>17750</v>
      </c>
      <c r="J32" s="636"/>
    </row>
    <row r="33" spans="1:10" ht="18" customHeight="1" thickBot="1">
      <c r="A33" s="219" t="s">
        <v>87</v>
      </c>
      <c r="B33" s="74" t="s">
        <v>347</v>
      </c>
      <c r="C33" s="230"/>
      <c r="D33" s="230"/>
      <c r="E33" s="230"/>
      <c r="F33" s="74" t="s">
        <v>353</v>
      </c>
      <c r="G33" s="230"/>
      <c r="H33" s="230"/>
      <c r="I33" s="229"/>
      <c r="J33" s="636"/>
    </row>
    <row r="34" spans="1:10" ht="13.5" thickBot="1">
      <c r="A34" s="219" t="s">
        <v>88</v>
      </c>
      <c r="B34" s="227" t="s">
        <v>423</v>
      </c>
      <c r="C34" s="384">
        <f>+C32+C33</f>
        <v>6550</v>
      </c>
      <c r="D34" s="384">
        <f>+D32+D33</f>
        <v>2509</v>
      </c>
      <c r="E34" s="228">
        <f>+E32+E33</f>
        <v>2297</v>
      </c>
      <c r="F34" s="227" t="s">
        <v>424</v>
      </c>
      <c r="G34" s="384">
        <f>+G32+G33</f>
        <v>4300</v>
      </c>
      <c r="H34" s="384">
        <f>+H32+H33</f>
        <v>10480</v>
      </c>
      <c r="I34" s="385">
        <f>+I32+I33</f>
        <v>17750</v>
      </c>
      <c r="J34" s="636"/>
    </row>
    <row r="35" spans="1:10" ht="13.5" thickBot="1">
      <c r="A35" s="219" t="s">
        <v>159</v>
      </c>
      <c r="B35" s="227" t="s">
        <v>191</v>
      </c>
      <c r="C35" s="384" t="str">
        <f>IF(C18-G18&lt;0,G18-C18,"-")</f>
        <v>-</v>
      </c>
      <c r="D35" s="384">
        <f>IF(D18-H18&lt;0,H18-D18,"-")</f>
        <v>7971</v>
      </c>
      <c r="E35" s="228">
        <f>IF(E18-I18&lt;0,I18-E18,"-")</f>
        <v>15453</v>
      </c>
      <c r="F35" s="227" t="s">
        <v>192</v>
      </c>
      <c r="G35" s="384">
        <f>IF(C18-G18&gt;0,C18-G18,"-")</f>
        <v>2250</v>
      </c>
      <c r="H35" s="384" t="str">
        <f>IF(D18-H18&gt;0,D18-H18,"-")</f>
        <v>-</v>
      </c>
      <c r="I35" s="385" t="str">
        <f>IF(E18-I18&gt;0,E18-I18,"-")</f>
        <v>-</v>
      </c>
      <c r="J35" s="636"/>
    </row>
    <row r="36" spans="1:10" ht="13.5" thickBot="1">
      <c r="A36" s="219" t="s">
        <v>419</v>
      </c>
      <c r="B36" s="227" t="s">
        <v>355</v>
      </c>
      <c r="C36" s="384" t="str">
        <f>IF(C18+C19-G32&lt;0,G32-(C18+C19),"-")</f>
        <v>-</v>
      </c>
      <c r="D36" s="384">
        <f>IF(D18+D19-H32&lt;0,H32-(D18+D19),"-")</f>
        <v>7971</v>
      </c>
      <c r="E36" s="228">
        <f>IF(E18+E19-I32&lt;0,I32-(E18+E19),"-")</f>
        <v>15453</v>
      </c>
      <c r="F36" s="227" t="s">
        <v>356</v>
      </c>
      <c r="G36" s="384">
        <f>IF(C18+C19-G32&gt;0,C18+C19-G32,"-")</f>
        <v>2250</v>
      </c>
      <c r="H36" s="384" t="str">
        <f>IF(D18+D19-H32&gt;0,D18+D19-H32,"-")</f>
        <v>-</v>
      </c>
      <c r="I36" s="385" t="str">
        <f>IF(E18+E19-I32&gt;0,E18+E19-I32,"-")</f>
        <v>-</v>
      </c>
      <c r="J36" s="636"/>
    </row>
  </sheetData>
  <sheetProtection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A2" sqref="A2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638" t="s">
        <v>7</v>
      </c>
      <c r="B1" s="638"/>
      <c r="C1" s="638"/>
      <c r="D1" s="638"/>
      <c r="E1" s="638"/>
      <c r="F1" s="638"/>
      <c r="G1" s="638"/>
    </row>
    <row r="2" spans="1:7" ht="22.5" customHeight="1" thickBot="1">
      <c r="A2" s="89"/>
      <c r="B2" s="46"/>
      <c r="C2" s="46"/>
      <c r="D2" s="46"/>
      <c r="E2" s="46"/>
      <c r="F2" s="637" t="s">
        <v>109</v>
      </c>
      <c r="G2" s="637"/>
    </row>
    <row r="3" spans="1:7" s="39" customFormat="1" ht="50.25" customHeight="1" thickBot="1">
      <c r="A3" s="90" t="s">
        <v>113</v>
      </c>
      <c r="B3" s="91" t="s">
        <v>114</v>
      </c>
      <c r="C3" s="91" t="s">
        <v>115</v>
      </c>
      <c r="D3" s="91" t="s">
        <v>6</v>
      </c>
      <c r="E3" s="91" t="s">
        <v>2</v>
      </c>
      <c r="F3" s="388" t="s">
        <v>430</v>
      </c>
      <c r="G3" s="387" t="s">
        <v>431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7" t="s">
        <v>65</v>
      </c>
      <c r="G4" s="45" t="s">
        <v>417</v>
      </c>
    </row>
    <row r="5" spans="1:7" ht="15.75" customHeight="1">
      <c r="A5" s="40" t="s">
        <v>467</v>
      </c>
      <c r="B5" s="27"/>
      <c r="C5" s="47"/>
      <c r="D5" s="27"/>
      <c r="E5" s="27"/>
      <c r="F5" s="308"/>
      <c r="G5" s="309">
        <f>+D5+F5</f>
        <v>0</v>
      </c>
    </row>
    <row r="6" spans="1:7" ht="15.75" customHeight="1">
      <c r="A6" s="40" t="s">
        <v>468</v>
      </c>
      <c r="B6" s="27"/>
      <c r="C6" s="47">
        <v>2013</v>
      </c>
      <c r="D6" s="27"/>
      <c r="E6" s="27">
        <v>712</v>
      </c>
      <c r="F6" s="308">
        <v>712</v>
      </c>
      <c r="G6" s="309">
        <f aca="true" t="shared" si="0" ref="G6:G23">+D6+F6</f>
        <v>712</v>
      </c>
    </row>
    <row r="7" spans="1:7" ht="15.75" customHeight="1">
      <c r="A7" s="40" t="s">
        <v>469</v>
      </c>
      <c r="B7" s="27"/>
      <c r="C7" s="47">
        <v>2013</v>
      </c>
      <c r="D7" s="27"/>
      <c r="E7" s="27">
        <v>120</v>
      </c>
      <c r="F7" s="308">
        <v>120</v>
      </c>
      <c r="G7" s="309">
        <f t="shared" si="0"/>
        <v>120</v>
      </c>
    </row>
    <row r="8" spans="1:7" ht="15.75" customHeight="1">
      <c r="A8" s="48" t="s">
        <v>470</v>
      </c>
      <c r="B8" s="27"/>
      <c r="C8" s="47">
        <v>2013</v>
      </c>
      <c r="D8" s="27"/>
      <c r="E8" s="27">
        <v>1295</v>
      </c>
      <c r="F8" s="308">
        <v>1295</v>
      </c>
      <c r="G8" s="309">
        <f t="shared" si="0"/>
        <v>1295</v>
      </c>
    </row>
    <row r="9" spans="1:7" ht="15.75" customHeight="1">
      <c r="A9" s="40" t="s">
        <v>471</v>
      </c>
      <c r="B9" s="27"/>
      <c r="C9" s="47">
        <v>2013</v>
      </c>
      <c r="D9" s="27"/>
      <c r="E9" s="27">
        <v>73</v>
      </c>
      <c r="F9" s="308">
        <v>73</v>
      </c>
      <c r="G9" s="309">
        <f t="shared" si="0"/>
        <v>73</v>
      </c>
    </row>
    <row r="10" spans="1:7" ht="15.75" customHeight="1">
      <c r="A10" s="48" t="s">
        <v>472</v>
      </c>
      <c r="B10" s="27"/>
      <c r="C10" s="47">
        <v>2013</v>
      </c>
      <c r="D10" s="27"/>
      <c r="E10" s="27">
        <v>520</v>
      </c>
      <c r="F10" s="308">
        <v>520</v>
      </c>
      <c r="G10" s="309">
        <f t="shared" si="0"/>
        <v>520</v>
      </c>
    </row>
    <row r="11" spans="1:7" ht="15.75" customHeight="1">
      <c r="A11" s="40" t="s">
        <v>469</v>
      </c>
      <c r="B11" s="27"/>
      <c r="C11" s="47">
        <v>2013</v>
      </c>
      <c r="D11" s="27"/>
      <c r="E11" s="27">
        <v>140</v>
      </c>
      <c r="F11" s="308">
        <v>125</v>
      </c>
      <c r="G11" s="309">
        <f t="shared" si="0"/>
        <v>125</v>
      </c>
    </row>
    <row r="12" spans="1:7" ht="15.75" customHeight="1">
      <c r="A12" s="40" t="s">
        <v>482</v>
      </c>
      <c r="B12" s="27"/>
      <c r="C12" s="47">
        <v>2013</v>
      </c>
      <c r="D12" s="27"/>
      <c r="E12" s="27"/>
      <c r="F12" s="308">
        <v>7474</v>
      </c>
      <c r="G12" s="309">
        <f t="shared" si="0"/>
        <v>7474</v>
      </c>
    </row>
    <row r="13" spans="1:7" ht="15.75" customHeight="1">
      <c r="A13" s="40" t="s">
        <v>483</v>
      </c>
      <c r="B13" s="27"/>
      <c r="C13" s="47">
        <v>2013</v>
      </c>
      <c r="D13" s="27"/>
      <c r="E13" s="27"/>
      <c r="F13" s="308">
        <v>254</v>
      </c>
      <c r="G13" s="309">
        <f t="shared" si="0"/>
        <v>254</v>
      </c>
    </row>
    <row r="14" spans="1:7" ht="15.75" customHeight="1">
      <c r="A14" s="40" t="s">
        <v>485</v>
      </c>
      <c r="B14" s="27"/>
      <c r="C14" s="47">
        <v>2013</v>
      </c>
      <c r="D14" s="27"/>
      <c r="E14" s="27"/>
      <c r="F14" s="308">
        <v>105</v>
      </c>
      <c r="G14" s="309">
        <f t="shared" si="0"/>
        <v>105</v>
      </c>
    </row>
    <row r="15" spans="1:7" ht="15.75" customHeight="1">
      <c r="A15" s="40"/>
      <c r="B15" s="27"/>
      <c r="C15" s="47"/>
      <c r="D15" s="27"/>
      <c r="E15" s="27"/>
      <c r="F15" s="308"/>
      <c r="G15" s="309">
        <f t="shared" si="0"/>
        <v>0</v>
      </c>
    </row>
    <row r="16" spans="1:7" ht="15.75" customHeight="1">
      <c r="A16" s="40"/>
      <c r="B16" s="27"/>
      <c r="C16" s="47"/>
      <c r="D16" s="27"/>
      <c r="E16" s="27"/>
      <c r="F16" s="308"/>
      <c r="G16" s="309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08"/>
      <c r="G17" s="309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08"/>
      <c r="G18" s="309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08"/>
      <c r="G19" s="309">
        <f t="shared" si="0"/>
        <v>0</v>
      </c>
    </row>
    <row r="20" spans="1:7" ht="15.75" customHeight="1">
      <c r="A20" s="40"/>
      <c r="B20" s="27"/>
      <c r="C20" s="47"/>
      <c r="D20" s="27"/>
      <c r="E20" s="27"/>
      <c r="F20" s="308"/>
      <c r="G20" s="309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08"/>
      <c r="G21" s="309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08"/>
      <c r="G22" s="309">
        <f t="shared" si="0"/>
        <v>0</v>
      </c>
    </row>
    <row r="23" spans="1:7" ht="15.75" customHeight="1" thickBot="1">
      <c r="A23" s="49"/>
      <c r="B23" s="28"/>
      <c r="C23" s="50"/>
      <c r="D23" s="28"/>
      <c r="E23" s="28"/>
      <c r="F23" s="310"/>
      <c r="G23" s="309">
        <f t="shared" si="0"/>
        <v>0</v>
      </c>
    </row>
    <row r="24" spans="1:7" s="53" customFormat="1" ht="18" customHeight="1" thickBot="1">
      <c r="A24" s="92" t="s">
        <v>112</v>
      </c>
      <c r="B24" s="51">
        <f>SUM(B5:B23)</f>
        <v>0</v>
      </c>
      <c r="C24" s="69"/>
      <c r="D24" s="51">
        <f>SUM(D5:D23)</f>
        <v>0</v>
      </c>
      <c r="E24" s="51">
        <f>SUM(E5:E23)</f>
        <v>2860</v>
      </c>
      <c r="F24" s="51">
        <f>SUM(F5:F23)</f>
        <v>10678</v>
      </c>
      <c r="G24" s="52">
        <f>SUM(G5:G23)</f>
        <v>10678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4/2014. (III.25.)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zoomScaleSheetLayoutView="130" workbookViewId="0" topLeftCell="A1">
      <selection activeCell="A1" sqref="A1:G1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638" t="s">
        <v>8</v>
      </c>
      <c r="B1" s="638"/>
      <c r="C1" s="638"/>
      <c r="D1" s="638"/>
      <c r="E1" s="638"/>
      <c r="F1" s="638"/>
      <c r="G1" s="638"/>
    </row>
    <row r="2" spans="1:7" ht="23.25" customHeight="1" thickBot="1">
      <c r="A2" s="89"/>
      <c r="B2" s="46"/>
      <c r="C2" s="46"/>
      <c r="D2" s="46"/>
      <c r="E2" s="46"/>
      <c r="F2" s="637" t="s">
        <v>109</v>
      </c>
      <c r="G2" s="637"/>
    </row>
    <row r="3" spans="1:7" s="39" customFormat="1" ht="48.75" customHeight="1" thickBot="1">
      <c r="A3" s="90" t="s">
        <v>116</v>
      </c>
      <c r="B3" s="91" t="s">
        <v>114</v>
      </c>
      <c r="C3" s="91" t="s">
        <v>115</v>
      </c>
      <c r="D3" s="91" t="s">
        <v>6</v>
      </c>
      <c r="E3" s="91" t="s">
        <v>2</v>
      </c>
      <c r="F3" s="388" t="s">
        <v>430</v>
      </c>
      <c r="G3" s="387" t="s">
        <v>431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07">
        <v>6</v>
      </c>
      <c r="G4" s="45" t="s">
        <v>417</v>
      </c>
    </row>
    <row r="5" spans="1:7" ht="15.75" customHeight="1">
      <c r="A5" s="54" t="s">
        <v>473</v>
      </c>
      <c r="B5" s="27">
        <v>2180</v>
      </c>
      <c r="C5" s="492">
        <v>2013</v>
      </c>
      <c r="D5" s="27"/>
      <c r="E5" s="27">
        <v>2180</v>
      </c>
      <c r="F5" s="308">
        <v>1601</v>
      </c>
      <c r="G5" s="309">
        <f>+D5+F5</f>
        <v>1601</v>
      </c>
    </row>
    <row r="6" spans="1:7" ht="15.75" customHeight="1">
      <c r="A6" s="54" t="s">
        <v>474</v>
      </c>
      <c r="B6" s="27">
        <v>4385</v>
      </c>
      <c r="C6" s="492">
        <v>2013</v>
      </c>
      <c r="D6" s="27"/>
      <c r="E6" s="27">
        <v>4385</v>
      </c>
      <c r="F6" s="308">
        <v>4415</v>
      </c>
      <c r="G6" s="309">
        <f aca="true" t="shared" si="0" ref="G6:G23">+D6+F6</f>
        <v>4415</v>
      </c>
    </row>
    <row r="7" spans="1:7" ht="15.75" customHeight="1">
      <c r="A7" s="54" t="s">
        <v>475</v>
      </c>
      <c r="B7" s="27">
        <v>605</v>
      </c>
      <c r="C7" s="492">
        <v>2013</v>
      </c>
      <c r="D7" s="27"/>
      <c r="E7" s="27">
        <v>605</v>
      </c>
      <c r="F7" s="308">
        <v>605</v>
      </c>
      <c r="G7" s="309">
        <f t="shared" si="0"/>
        <v>605</v>
      </c>
    </row>
    <row r="8" spans="1:7" ht="15.75" customHeight="1">
      <c r="A8" s="54" t="s">
        <v>476</v>
      </c>
      <c r="B8" s="27">
        <v>350</v>
      </c>
      <c r="C8" s="492">
        <v>2013</v>
      </c>
      <c r="D8" s="27"/>
      <c r="E8" s="27">
        <v>350</v>
      </c>
      <c r="F8" s="308">
        <v>351</v>
      </c>
      <c r="G8" s="309">
        <f t="shared" si="0"/>
        <v>351</v>
      </c>
    </row>
    <row r="9" spans="1:7" ht="15.75" customHeight="1">
      <c r="A9" s="54"/>
      <c r="B9" s="27"/>
      <c r="C9" s="492"/>
      <c r="D9" s="27"/>
      <c r="E9" s="27"/>
      <c r="F9" s="308"/>
      <c r="G9" s="309">
        <f t="shared" si="0"/>
        <v>0</v>
      </c>
    </row>
    <row r="10" spans="1:7" ht="15.75" customHeight="1">
      <c r="A10" s="54"/>
      <c r="B10" s="27"/>
      <c r="C10" s="492"/>
      <c r="D10" s="27"/>
      <c r="E10" s="27"/>
      <c r="F10" s="308"/>
      <c r="G10" s="309">
        <f t="shared" si="0"/>
        <v>0</v>
      </c>
    </row>
    <row r="11" spans="1:7" ht="15.75" customHeight="1">
      <c r="A11" s="54"/>
      <c r="B11" s="27"/>
      <c r="C11" s="492"/>
      <c r="D11" s="27"/>
      <c r="E11" s="27"/>
      <c r="F11" s="308"/>
      <c r="G11" s="309">
        <f t="shared" si="0"/>
        <v>0</v>
      </c>
    </row>
    <row r="12" spans="1:7" ht="15.75" customHeight="1">
      <c r="A12" s="54"/>
      <c r="B12" s="27"/>
      <c r="C12" s="492"/>
      <c r="D12" s="27"/>
      <c r="E12" s="27"/>
      <c r="F12" s="308"/>
      <c r="G12" s="309">
        <f t="shared" si="0"/>
        <v>0</v>
      </c>
    </row>
    <row r="13" spans="1:7" ht="15.75" customHeight="1">
      <c r="A13" s="54"/>
      <c r="B13" s="27"/>
      <c r="C13" s="492"/>
      <c r="D13" s="27"/>
      <c r="E13" s="27"/>
      <c r="F13" s="308"/>
      <c r="G13" s="309">
        <f t="shared" si="0"/>
        <v>0</v>
      </c>
    </row>
    <row r="14" spans="1:7" ht="15.75" customHeight="1">
      <c r="A14" s="54"/>
      <c r="B14" s="27"/>
      <c r="C14" s="492"/>
      <c r="D14" s="27"/>
      <c r="E14" s="27"/>
      <c r="F14" s="308"/>
      <c r="G14" s="309">
        <f t="shared" si="0"/>
        <v>0</v>
      </c>
    </row>
    <row r="15" spans="1:7" ht="15.75" customHeight="1">
      <c r="A15" s="54"/>
      <c r="B15" s="27"/>
      <c r="C15" s="492"/>
      <c r="D15" s="27"/>
      <c r="E15" s="27"/>
      <c r="F15" s="308"/>
      <c r="G15" s="309">
        <f t="shared" si="0"/>
        <v>0</v>
      </c>
    </row>
    <row r="16" spans="1:7" ht="15.75" customHeight="1">
      <c r="A16" s="54"/>
      <c r="B16" s="27"/>
      <c r="C16" s="492"/>
      <c r="D16" s="27"/>
      <c r="E16" s="27"/>
      <c r="F16" s="308"/>
      <c r="G16" s="309">
        <f t="shared" si="0"/>
        <v>0</v>
      </c>
    </row>
    <row r="17" spans="1:7" ht="15.75" customHeight="1">
      <c r="A17" s="54"/>
      <c r="B17" s="27"/>
      <c r="C17" s="492"/>
      <c r="D17" s="27"/>
      <c r="E17" s="27"/>
      <c r="F17" s="308"/>
      <c r="G17" s="309">
        <f t="shared" si="0"/>
        <v>0</v>
      </c>
    </row>
    <row r="18" spans="1:7" ht="15.75" customHeight="1">
      <c r="A18" s="54"/>
      <c r="B18" s="27"/>
      <c r="C18" s="492"/>
      <c r="D18" s="27"/>
      <c r="E18" s="27"/>
      <c r="F18" s="308"/>
      <c r="G18" s="309">
        <f t="shared" si="0"/>
        <v>0</v>
      </c>
    </row>
    <row r="19" spans="1:7" ht="15.75" customHeight="1">
      <c r="A19" s="54"/>
      <c r="B19" s="27"/>
      <c r="C19" s="492"/>
      <c r="D19" s="27"/>
      <c r="E19" s="27"/>
      <c r="F19" s="308"/>
      <c r="G19" s="309">
        <f t="shared" si="0"/>
        <v>0</v>
      </c>
    </row>
    <row r="20" spans="1:7" ht="15.75" customHeight="1">
      <c r="A20" s="54"/>
      <c r="B20" s="27"/>
      <c r="C20" s="492"/>
      <c r="D20" s="27"/>
      <c r="E20" s="27"/>
      <c r="F20" s="308"/>
      <c r="G20" s="309">
        <f t="shared" si="0"/>
        <v>0</v>
      </c>
    </row>
    <row r="21" spans="1:7" ht="15.75" customHeight="1">
      <c r="A21" s="54"/>
      <c r="B21" s="27"/>
      <c r="C21" s="492"/>
      <c r="D21" s="27"/>
      <c r="E21" s="27"/>
      <c r="F21" s="308"/>
      <c r="G21" s="309">
        <f t="shared" si="0"/>
        <v>0</v>
      </c>
    </row>
    <row r="22" spans="1:7" ht="15.75" customHeight="1">
      <c r="A22" s="54"/>
      <c r="B22" s="27"/>
      <c r="C22" s="492"/>
      <c r="D22" s="27"/>
      <c r="E22" s="27"/>
      <c r="F22" s="308"/>
      <c r="G22" s="309">
        <f t="shared" si="0"/>
        <v>0</v>
      </c>
    </row>
    <row r="23" spans="1:7" ht="15.75" customHeight="1" thickBot="1">
      <c r="A23" s="55"/>
      <c r="B23" s="28"/>
      <c r="C23" s="493"/>
      <c r="D23" s="28"/>
      <c r="E23" s="28"/>
      <c r="F23" s="310"/>
      <c r="G23" s="309">
        <f t="shared" si="0"/>
        <v>0</v>
      </c>
    </row>
    <row r="24" spans="1:7" s="53" customFormat="1" ht="18" customHeight="1" thickBot="1">
      <c r="A24" s="92" t="s">
        <v>112</v>
      </c>
      <c r="B24" s="51">
        <f>SUM(B5:B23)</f>
        <v>7520</v>
      </c>
      <c r="C24" s="69"/>
      <c r="D24" s="51">
        <f>SUM(D5:D23)</f>
        <v>0</v>
      </c>
      <c r="E24" s="51">
        <f>SUM(E5:E23)</f>
        <v>7520</v>
      </c>
      <c r="F24" s="51">
        <f>SUM(F5:F23)</f>
        <v>6972</v>
      </c>
      <c r="G24" s="52">
        <f>SUM(G5:G23)</f>
        <v>6972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4/2014. (III.25.)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view="pageLayout" zoomScaleSheetLayoutView="100" workbookViewId="0" topLeftCell="Q1">
      <selection activeCell="Q27" sqref="Q27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657" t="s">
        <v>3</v>
      </c>
      <c r="B1" s="657"/>
      <c r="C1" s="657"/>
      <c r="D1" s="658"/>
      <c r="E1" s="658"/>
      <c r="F1" s="658"/>
      <c r="G1" s="658"/>
      <c r="H1" s="658"/>
      <c r="I1" s="658"/>
      <c r="J1" s="658"/>
      <c r="K1" s="658"/>
      <c r="L1" s="658"/>
      <c r="M1" s="658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656" t="s">
        <v>109</v>
      </c>
      <c r="M2" s="656"/>
    </row>
    <row r="3" spans="1:13" ht="13.5" thickBot="1">
      <c r="A3" s="648" t="s">
        <v>160</v>
      </c>
      <c r="B3" s="660" t="s">
        <v>412</v>
      </c>
      <c r="C3" s="660"/>
      <c r="D3" s="660"/>
      <c r="E3" s="660"/>
      <c r="F3" s="660"/>
      <c r="G3" s="660"/>
      <c r="H3" s="660"/>
      <c r="I3" s="660"/>
      <c r="J3" s="643" t="s">
        <v>414</v>
      </c>
      <c r="K3" s="643"/>
      <c r="L3" s="643"/>
      <c r="M3" s="643"/>
    </row>
    <row r="4" spans="1:13" ht="15" customHeight="1" thickBot="1">
      <c r="A4" s="649"/>
      <c r="B4" s="651" t="s">
        <v>415</v>
      </c>
      <c r="C4" s="652" t="s">
        <v>416</v>
      </c>
      <c r="D4" s="647" t="s">
        <v>408</v>
      </c>
      <c r="E4" s="647"/>
      <c r="F4" s="647"/>
      <c r="G4" s="647"/>
      <c r="H4" s="647"/>
      <c r="I4" s="647"/>
      <c r="J4" s="644"/>
      <c r="K4" s="644"/>
      <c r="L4" s="644"/>
      <c r="M4" s="644"/>
    </row>
    <row r="5" spans="1:13" ht="21.75" thickBot="1">
      <c r="A5" s="649"/>
      <c r="B5" s="651"/>
      <c r="C5" s="652"/>
      <c r="D5" s="312" t="s">
        <v>415</v>
      </c>
      <c r="E5" s="312" t="s">
        <v>416</v>
      </c>
      <c r="F5" s="312" t="s">
        <v>415</v>
      </c>
      <c r="G5" s="312" t="s">
        <v>416</v>
      </c>
      <c r="H5" s="312" t="s">
        <v>415</v>
      </c>
      <c r="I5" s="312" t="s">
        <v>416</v>
      </c>
      <c r="J5" s="644"/>
      <c r="K5" s="644"/>
      <c r="L5" s="644"/>
      <c r="M5" s="644"/>
    </row>
    <row r="6" spans="1:13" ht="42.75" thickBot="1">
      <c r="A6" s="650"/>
      <c r="B6" s="652" t="s">
        <v>409</v>
      </c>
      <c r="C6" s="652"/>
      <c r="D6" s="652" t="s">
        <v>4</v>
      </c>
      <c r="E6" s="652"/>
      <c r="F6" s="652" t="s">
        <v>432</v>
      </c>
      <c r="G6" s="652"/>
      <c r="H6" s="651" t="s">
        <v>5</v>
      </c>
      <c r="I6" s="651"/>
      <c r="J6" s="311" t="s">
        <v>4</v>
      </c>
      <c r="K6" s="312" t="s">
        <v>432</v>
      </c>
      <c r="L6" s="311" t="s">
        <v>92</v>
      </c>
      <c r="M6" s="312" t="s">
        <v>433</v>
      </c>
    </row>
    <row r="7" spans="1:13" ht="13.5" thickBot="1">
      <c r="A7" s="313">
        <v>1</v>
      </c>
      <c r="B7" s="311">
        <v>2</v>
      </c>
      <c r="C7" s="311">
        <v>3</v>
      </c>
      <c r="D7" s="314">
        <v>4</v>
      </c>
      <c r="E7" s="312">
        <v>5</v>
      </c>
      <c r="F7" s="312">
        <v>6</v>
      </c>
      <c r="G7" s="312">
        <v>7</v>
      </c>
      <c r="H7" s="311">
        <v>8</v>
      </c>
      <c r="I7" s="314">
        <v>9</v>
      </c>
      <c r="J7" s="314">
        <v>10</v>
      </c>
      <c r="K7" s="314">
        <v>11</v>
      </c>
      <c r="L7" s="314" t="s">
        <v>411</v>
      </c>
      <c r="M7" s="315" t="s">
        <v>410</v>
      </c>
    </row>
    <row r="8" spans="1:13" ht="12.75">
      <c r="A8" s="316" t="s">
        <v>161</v>
      </c>
      <c r="B8" s="317"/>
      <c r="C8" s="336"/>
      <c r="D8" s="336"/>
      <c r="E8" s="347"/>
      <c r="F8" s="336"/>
      <c r="G8" s="336"/>
      <c r="H8" s="336"/>
      <c r="I8" s="336"/>
      <c r="J8" s="336"/>
      <c r="K8" s="336"/>
      <c r="L8" s="318">
        <f aca="true" t="shared" si="0" ref="L8:L14">+J8+K8</f>
        <v>0</v>
      </c>
      <c r="M8" s="351">
        <f>IF((C8&lt;&gt;0),ROUND((L8/C8)*100,1),"")</f>
      </c>
    </row>
    <row r="9" spans="1:13" ht="12.75">
      <c r="A9" s="319" t="s">
        <v>174</v>
      </c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2">
        <f t="shared" si="0"/>
        <v>0</v>
      </c>
      <c r="M9" s="352">
        <f aca="true" t="shared" si="1" ref="M9:M14">IF((C9&lt;&gt;0),ROUND((L9/C9)*100,1),"")</f>
      </c>
    </row>
    <row r="10" spans="1:13" ht="12.75">
      <c r="A10" s="323" t="s">
        <v>162</v>
      </c>
      <c r="B10" s="324"/>
      <c r="C10" s="339"/>
      <c r="D10" s="339"/>
      <c r="E10" s="339"/>
      <c r="F10" s="339"/>
      <c r="G10" s="339"/>
      <c r="H10" s="339"/>
      <c r="I10" s="339"/>
      <c r="J10" s="339"/>
      <c r="K10" s="339"/>
      <c r="L10" s="322">
        <f t="shared" si="0"/>
        <v>0</v>
      </c>
      <c r="M10" s="352">
        <f t="shared" si="1"/>
      </c>
    </row>
    <row r="11" spans="1:13" ht="12.75">
      <c r="A11" s="323" t="s">
        <v>175</v>
      </c>
      <c r="B11" s="324"/>
      <c r="C11" s="339"/>
      <c r="D11" s="339"/>
      <c r="E11" s="339"/>
      <c r="F11" s="339"/>
      <c r="G11" s="339"/>
      <c r="H11" s="339"/>
      <c r="I11" s="339"/>
      <c r="J11" s="339"/>
      <c r="K11" s="339"/>
      <c r="L11" s="322">
        <f t="shared" si="0"/>
        <v>0</v>
      </c>
      <c r="M11" s="352">
        <f t="shared" si="1"/>
      </c>
    </row>
    <row r="12" spans="1:13" ht="12.75">
      <c r="A12" s="323" t="s">
        <v>163</v>
      </c>
      <c r="B12" s="324"/>
      <c r="C12" s="339"/>
      <c r="D12" s="339"/>
      <c r="E12" s="339"/>
      <c r="F12" s="339"/>
      <c r="G12" s="339"/>
      <c r="H12" s="339"/>
      <c r="I12" s="339"/>
      <c r="J12" s="339"/>
      <c r="K12" s="339"/>
      <c r="L12" s="322">
        <f t="shared" si="0"/>
        <v>0</v>
      </c>
      <c r="M12" s="352">
        <f t="shared" si="1"/>
      </c>
    </row>
    <row r="13" spans="1:13" ht="12.75">
      <c r="A13" s="323" t="s">
        <v>164</v>
      </c>
      <c r="B13" s="324"/>
      <c r="C13" s="339"/>
      <c r="D13" s="339"/>
      <c r="E13" s="339"/>
      <c r="F13" s="339"/>
      <c r="G13" s="339"/>
      <c r="H13" s="339"/>
      <c r="I13" s="339"/>
      <c r="J13" s="339"/>
      <c r="K13" s="339"/>
      <c r="L13" s="322">
        <f t="shared" si="0"/>
        <v>0</v>
      </c>
      <c r="M13" s="352">
        <f t="shared" si="1"/>
      </c>
    </row>
    <row r="14" spans="1:13" ht="15" customHeight="1" thickBot="1">
      <c r="A14" s="325"/>
      <c r="B14" s="326"/>
      <c r="C14" s="343"/>
      <c r="D14" s="343"/>
      <c r="E14" s="343"/>
      <c r="F14" s="343"/>
      <c r="G14" s="343"/>
      <c r="H14" s="343"/>
      <c r="I14" s="343"/>
      <c r="J14" s="343"/>
      <c r="K14" s="343"/>
      <c r="L14" s="322">
        <f t="shared" si="0"/>
        <v>0</v>
      </c>
      <c r="M14" s="353">
        <f t="shared" si="1"/>
      </c>
    </row>
    <row r="15" spans="1:13" ht="13.5" thickBot="1">
      <c r="A15" s="327" t="s">
        <v>166</v>
      </c>
      <c r="B15" s="328">
        <f>B8+SUM(B10:B14)</f>
        <v>0</v>
      </c>
      <c r="C15" s="328">
        <f aca="true" t="shared" si="2" ref="C15:L15">C8+SUM(C10:C14)</f>
        <v>0</v>
      </c>
      <c r="D15" s="328">
        <f t="shared" si="2"/>
        <v>0</v>
      </c>
      <c r="E15" s="328">
        <f t="shared" si="2"/>
        <v>0</v>
      </c>
      <c r="F15" s="328">
        <f t="shared" si="2"/>
        <v>0</v>
      </c>
      <c r="G15" s="328">
        <f t="shared" si="2"/>
        <v>0</v>
      </c>
      <c r="H15" s="328">
        <f t="shared" si="2"/>
        <v>0</v>
      </c>
      <c r="I15" s="328">
        <f t="shared" si="2"/>
        <v>0</v>
      </c>
      <c r="J15" s="328">
        <f t="shared" si="2"/>
        <v>0</v>
      </c>
      <c r="K15" s="328">
        <f t="shared" si="2"/>
        <v>0</v>
      </c>
      <c r="L15" s="328">
        <f t="shared" si="2"/>
        <v>0</v>
      </c>
      <c r="M15" s="494">
        <f>IF((C15&lt;&gt;0),ROUND((L15/C15)*100,1),"")</f>
      </c>
    </row>
    <row r="16" spans="1:13" ht="12.75">
      <c r="A16" s="329"/>
      <c r="B16" s="33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</row>
    <row r="17" spans="1:13" ht="13.5" thickBot="1">
      <c r="A17" s="332" t="s">
        <v>165</v>
      </c>
      <c r="B17" s="333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</row>
    <row r="18" spans="1:13" ht="12.75">
      <c r="A18" s="335" t="s">
        <v>170</v>
      </c>
      <c r="B18" s="317"/>
      <c r="C18" s="336"/>
      <c r="D18" s="336"/>
      <c r="E18" s="347"/>
      <c r="F18" s="336"/>
      <c r="G18" s="336"/>
      <c r="H18" s="336"/>
      <c r="I18" s="336"/>
      <c r="J18" s="336"/>
      <c r="K18" s="336"/>
      <c r="L18" s="337">
        <f aca="true" t="shared" si="3" ref="L18:L23">+J18+K18</f>
        <v>0</v>
      </c>
      <c r="M18" s="351">
        <f aca="true" t="shared" si="4" ref="M18:M24">IF((C18&lt;&gt;0),ROUND((L18/C18)*100,1),"")</f>
      </c>
    </row>
    <row r="19" spans="1:13" ht="12.75">
      <c r="A19" s="338" t="s">
        <v>171</v>
      </c>
      <c r="B19" s="320"/>
      <c r="C19" s="339"/>
      <c r="D19" s="339"/>
      <c r="E19" s="339"/>
      <c r="F19" s="339"/>
      <c r="G19" s="339"/>
      <c r="H19" s="339"/>
      <c r="I19" s="339"/>
      <c r="J19" s="339"/>
      <c r="K19" s="339"/>
      <c r="L19" s="340">
        <f t="shared" si="3"/>
        <v>0</v>
      </c>
      <c r="M19" s="352">
        <f t="shared" si="4"/>
      </c>
    </row>
    <row r="20" spans="1:13" ht="12.75">
      <c r="A20" s="338" t="s">
        <v>172</v>
      </c>
      <c r="B20" s="324"/>
      <c r="C20" s="339"/>
      <c r="D20" s="339"/>
      <c r="E20" s="339"/>
      <c r="F20" s="339"/>
      <c r="G20" s="339"/>
      <c r="H20" s="339"/>
      <c r="I20" s="339"/>
      <c r="J20" s="339"/>
      <c r="K20" s="339"/>
      <c r="L20" s="340">
        <f t="shared" si="3"/>
        <v>0</v>
      </c>
      <c r="M20" s="352">
        <f t="shared" si="4"/>
      </c>
    </row>
    <row r="21" spans="1:13" ht="12.75">
      <c r="A21" s="338" t="s">
        <v>173</v>
      </c>
      <c r="B21" s="324"/>
      <c r="C21" s="339"/>
      <c r="D21" s="339"/>
      <c r="E21" s="339"/>
      <c r="F21" s="339"/>
      <c r="G21" s="339"/>
      <c r="H21" s="339"/>
      <c r="I21" s="339"/>
      <c r="J21" s="339"/>
      <c r="K21" s="339"/>
      <c r="L21" s="340">
        <f t="shared" si="3"/>
        <v>0</v>
      </c>
      <c r="M21" s="352">
        <f t="shared" si="4"/>
      </c>
    </row>
    <row r="22" spans="1:13" ht="12.75">
      <c r="A22" s="341"/>
      <c r="B22" s="324"/>
      <c r="C22" s="339"/>
      <c r="D22" s="339"/>
      <c r="E22" s="339"/>
      <c r="F22" s="339"/>
      <c r="G22" s="339"/>
      <c r="H22" s="339"/>
      <c r="I22" s="339"/>
      <c r="J22" s="339"/>
      <c r="K22" s="339"/>
      <c r="L22" s="340">
        <f t="shared" si="3"/>
        <v>0</v>
      </c>
      <c r="M22" s="352">
        <f t="shared" si="4"/>
      </c>
    </row>
    <row r="23" spans="1:13" ht="13.5" thickBot="1">
      <c r="A23" s="342"/>
      <c r="B23" s="326"/>
      <c r="C23" s="343"/>
      <c r="D23" s="343"/>
      <c r="E23" s="343"/>
      <c r="F23" s="343"/>
      <c r="G23" s="343"/>
      <c r="H23" s="343"/>
      <c r="I23" s="343"/>
      <c r="J23" s="343"/>
      <c r="K23" s="343"/>
      <c r="L23" s="340">
        <f t="shared" si="3"/>
        <v>0</v>
      </c>
      <c r="M23" s="353">
        <f t="shared" si="4"/>
      </c>
    </row>
    <row r="24" spans="1:13" ht="13.5" thickBot="1">
      <c r="A24" s="344" t="s">
        <v>150</v>
      </c>
      <c r="B24" s="328">
        <f aca="true" t="shared" si="5" ref="B24:L24">SUM(B18:B23)</f>
        <v>0</v>
      </c>
      <c r="C24" s="328">
        <f t="shared" si="5"/>
        <v>0</v>
      </c>
      <c r="D24" s="328">
        <f t="shared" si="5"/>
        <v>0</v>
      </c>
      <c r="E24" s="328">
        <f t="shared" si="5"/>
        <v>0</v>
      </c>
      <c r="F24" s="328">
        <f t="shared" si="5"/>
        <v>0</v>
      </c>
      <c r="G24" s="328">
        <f t="shared" si="5"/>
        <v>0</v>
      </c>
      <c r="H24" s="328">
        <f t="shared" si="5"/>
        <v>0</v>
      </c>
      <c r="I24" s="328">
        <f t="shared" si="5"/>
        <v>0</v>
      </c>
      <c r="J24" s="328">
        <f t="shared" si="5"/>
        <v>0</v>
      </c>
      <c r="K24" s="328">
        <f t="shared" si="5"/>
        <v>0</v>
      </c>
      <c r="L24" s="328">
        <f t="shared" si="5"/>
        <v>0</v>
      </c>
      <c r="M24" s="494">
        <f t="shared" si="4"/>
      </c>
    </row>
    <row r="25" spans="1:13" ht="12.75">
      <c r="A25" s="659" t="s">
        <v>407</v>
      </c>
      <c r="B25" s="659"/>
      <c r="C25" s="659"/>
      <c r="D25" s="659"/>
      <c r="E25" s="659"/>
      <c r="F25" s="659"/>
      <c r="G25" s="659"/>
      <c r="H25" s="659"/>
      <c r="I25" s="659"/>
      <c r="J25" s="659"/>
      <c r="K25" s="659"/>
      <c r="L25" s="659"/>
      <c r="M25" s="659"/>
    </row>
    <row r="26" spans="1:13" ht="5.2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</row>
    <row r="27" spans="1:13" ht="15.75">
      <c r="A27" s="653" t="s">
        <v>434</v>
      </c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656" t="s">
        <v>109</v>
      </c>
      <c r="M28" s="656"/>
    </row>
    <row r="29" spans="1:13" ht="21.75" thickBot="1">
      <c r="A29" s="645" t="s">
        <v>167</v>
      </c>
      <c r="B29" s="646"/>
      <c r="C29" s="646"/>
      <c r="D29" s="646"/>
      <c r="E29" s="646"/>
      <c r="F29" s="646"/>
      <c r="G29" s="646"/>
      <c r="H29" s="646"/>
      <c r="I29" s="646"/>
      <c r="J29" s="646"/>
      <c r="K29" s="346" t="s">
        <v>415</v>
      </c>
      <c r="L29" s="346" t="s">
        <v>416</v>
      </c>
      <c r="M29" s="346" t="s">
        <v>414</v>
      </c>
    </row>
    <row r="30" spans="1:13" ht="12.75">
      <c r="A30" s="639"/>
      <c r="B30" s="640"/>
      <c r="C30" s="640"/>
      <c r="D30" s="640"/>
      <c r="E30" s="640"/>
      <c r="F30" s="640"/>
      <c r="G30" s="640"/>
      <c r="H30" s="640"/>
      <c r="I30" s="640"/>
      <c r="J30" s="640"/>
      <c r="K30" s="347"/>
      <c r="L30" s="348"/>
      <c r="M30" s="348"/>
    </row>
    <row r="31" spans="1:13" ht="13.5" thickBot="1">
      <c r="A31" s="641"/>
      <c r="B31" s="642"/>
      <c r="C31" s="642"/>
      <c r="D31" s="642"/>
      <c r="E31" s="642"/>
      <c r="F31" s="642"/>
      <c r="G31" s="642"/>
      <c r="H31" s="642"/>
      <c r="I31" s="642"/>
      <c r="J31" s="642"/>
      <c r="K31" s="349"/>
      <c r="L31" s="343"/>
      <c r="M31" s="343"/>
    </row>
    <row r="32" spans="1:13" ht="13.5" thickBot="1">
      <c r="A32" s="654" t="s">
        <v>93</v>
      </c>
      <c r="B32" s="655"/>
      <c r="C32" s="655"/>
      <c r="D32" s="655"/>
      <c r="E32" s="655"/>
      <c r="F32" s="655"/>
      <c r="G32" s="655"/>
      <c r="H32" s="655"/>
      <c r="I32" s="655"/>
      <c r="J32" s="655"/>
      <c r="K32" s="350">
        <f>SUM(K30:K31)</f>
        <v>0</v>
      </c>
      <c r="L32" s="350">
        <f>SUM(L30:L31)</f>
        <v>0</v>
      </c>
      <c r="M32" s="350">
        <f>SUM(M30:M31)</f>
        <v>0</v>
      </c>
    </row>
    <row r="48" ht="12.75">
      <c r="A48" s="42"/>
    </row>
  </sheetData>
  <sheetProtection sheet="1" objects="1" scenarios="1"/>
  <mergeCells count="20"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4/2014. (III.25.)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1">
      <selection activeCell="D1" sqref="D1"/>
    </sheetView>
  </sheetViews>
  <sheetFormatPr defaultColWidth="9.00390625" defaultRowHeight="12.75"/>
  <cols>
    <col min="1" max="1" width="9.625" style="296" customWidth="1"/>
    <col min="2" max="2" width="9.625" style="297" customWidth="1"/>
    <col min="3" max="3" width="59.375" style="297" customWidth="1"/>
    <col min="4" max="6" width="15.875" style="298" customWidth="1"/>
    <col min="7" max="16384" width="9.375" style="4" customWidth="1"/>
  </cols>
  <sheetData>
    <row r="1" spans="1:6" s="2" customFormat="1" ht="16.5" customHeight="1" thickBot="1">
      <c r="A1" s="96"/>
      <c r="B1" s="97"/>
      <c r="C1" s="98"/>
      <c r="D1" s="135"/>
      <c r="E1" s="135"/>
      <c r="F1" s="135" t="s">
        <v>495</v>
      </c>
    </row>
    <row r="2" spans="1:6" s="64" customFormat="1" ht="15.75">
      <c r="A2" s="664" t="s">
        <v>270</v>
      </c>
      <c r="B2" s="665"/>
      <c r="C2" s="667" t="s">
        <v>269</v>
      </c>
      <c r="D2" s="668"/>
      <c r="E2" s="669"/>
      <c r="F2" s="249" t="s">
        <v>94</v>
      </c>
    </row>
    <row r="3" spans="1:6" s="64" customFormat="1" ht="16.5" thickBot="1">
      <c r="A3" s="99" t="s">
        <v>259</v>
      </c>
      <c r="B3" s="100"/>
      <c r="C3" s="670" t="s">
        <v>95</v>
      </c>
      <c r="D3" s="671"/>
      <c r="E3" s="672"/>
      <c r="F3" s="250" t="s">
        <v>96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661" t="s">
        <v>261</v>
      </c>
      <c r="B5" s="666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661" t="s">
        <v>99</v>
      </c>
      <c r="B7" s="662"/>
      <c r="C7" s="662"/>
      <c r="D7" s="662"/>
      <c r="E7" s="662"/>
      <c r="F7" s="663"/>
    </row>
    <row r="8" spans="1:6" s="56" customFormat="1" ht="12" customHeight="1" thickBot="1">
      <c r="A8" s="93" t="s">
        <v>60</v>
      </c>
      <c r="B8" s="105"/>
      <c r="C8" s="389" t="s">
        <v>262</v>
      </c>
      <c r="D8" s="194">
        <f>+D9+D14</f>
        <v>57519</v>
      </c>
      <c r="E8" s="194">
        <f>+E9+E14</f>
        <v>72703</v>
      </c>
      <c r="F8" s="199">
        <f>+F9+F14</f>
        <v>85671</v>
      </c>
    </row>
    <row r="9" spans="1:6" s="66" customFormat="1" ht="12" customHeight="1" thickBot="1">
      <c r="A9" s="93" t="s">
        <v>61</v>
      </c>
      <c r="B9" s="105"/>
      <c r="C9" s="390" t="s">
        <v>9</v>
      </c>
      <c r="D9" s="194">
        <f>SUM(D10:D13)</f>
        <v>30500</v>
      </c>
      <c r="E9" s="194">
        <f>SUM(E10:E13)</f>
        <v>42517</v>
      </c>
      <c r="F9" s="199">
        <f>SUM(F10:F13)</f>
        <v>55004</v>
      </c>
    </row>
    <row r="10" spans="1:6" s="67" customFormat="1" ht="12" customHeight="1">
      <c r="A10" s="107"/>
      <c r="B10" s="108" t="s">
        <v>145</v>
      </c>
      <c r="C10" s="391" t="s">
        <v>101</v>
      </c>
      <c r="D10" s="191">
        <v>30000</v>
      </c>
      <c r="E10" s="191">
        <v>41827</v>
      </c>
      <c r="F10" s="197">
        <v>54130</v>
      </c>
    </row>
    <row r="11" spans="1:6" s="67" customFormat="1" ht="12" customHeight="1">
      <c r="A11" s="107"/>
      <c r="B11" s="108" t="s">
        <v>146</v>
      </c>
      <c r="C11" s="392" t="s">
        <v>118</v>
      </c>
      <c r="D11" s="191"/>
      <c r="E11" s="191"/>
      <c r="F11" s="197"/>
    </row>
    <row r="12" spans="1:6" s="67" customFormat="1" ht="12" customHeight="1">
      <c r="A12" s="107"/>
      <c r="B12" s="108" t="s">
        <v>147</v>
      </c>
      <c r="C12" s="392" t="s">
        <v>194</v>
      </c>
      <c r="D12" s="191">
        <v>500</v>
      </c>
      <c r="E12" s="191">
        <v>500</v>
      </c>
      <c r="F12" s="197">
        <v>686</v>
      </c>
    </row>
    <row r="13" spans="1:6" s="67" customFormat="1" ht="12" customHeight="1" thickBot="1">
      <c r="A13" s="107"/>
      <c r="B13" s="108" t="s">
        <v>148</v>
      </c>
      <c r="C13" s="393" t="s">
        <v>195</v>
      </c>
      <c r="D13" s="191"/>
      <c r="E13" s="191">
        <v>190</v>
      </c>
      <c r="F13" s="197">
        <v>188</v>
      </c>
    </row>
    <row r="14" spans="1:6" s="66" customFormat="1" ht="12" customHeight="1" thickBot="1">
      <c r="A14" s="93" t="s">
        <v>62</v>
      </c>
      <c r="B14" s="105"/>
      <c r="C14" s="390" t="s">
        <v>196</v>
      </c>
      <c r="D14" s="194">
        <f>SUM(D15:D22)</f>
        <v>27019</v>
      </c>
      <c r="E14" s="194">
        <f>SUM(E15:E22)</f>
        <v>30186</v>
      </c>
      <c r="F14" s="199">
        <v>30667</v>
      </c>
    </row>
    <row r="15" spans="1:6" s="66" customFormat="1" ht="12" customHeight="1">
      <c r="A15" s="109"/>
      <c r="B15" s="108" t="s">
        <v>119</v>
      </c>
      <c r="C15" s="391" t="s">
        <v>201</v>
      </c>
      <c r="D15" s="413">
        <v>500</v>
      </c>
      <c r="E15" s="413">
        <v>500</v>
      </c>
      <c r="F15" s="251">
        <v>519</v>
      </c>
    </row>
    <row r="16" spans="1:6" s="66" customFormat="1" ht="12" customHeight="1">
      <c r="A16" s="107"/>
      <c r="B16" s="108" t="s">
        <v>120</v>
      </c>
      <c r="C16" s="392" t="s">
        <v>202</v>
      </c>
      <c r="D16" s="191">
        <v>200</v>
      </c>
      <c r="E16" s="191">
        <v>900</v>
      </c>
      <c r="F16" s="197">
        <v>1257</v>
      </c>
    </row>
    <row r="17" spans="1:6" s="66" customFormat="1" ht="12" customHeight="1">
      <c r="A17" s="107"/>
      <c r="B17" s="108" t="s">
        <v>121</v>
      </c>
      <c r="C17" s="392" t="s">
        <v>203</v>
      </c>
      <c r="D17" s="191">
        <v>1490</v>
      </c>
      <c r="E17" s="191">
        <v>1490</v>
      </c>
      <c r="F17" s="197">
        <v>1428</v>
      </c>
    </row>
    <row r="18" spans="1:6" s="66" customFormat="1" ht="12" customHeight="1">
      <c r="A18" s="107"/>
      <c r="B18" s="108" t="s">
        <v>122</v>
      </c>
      <c r="C18" s="392" t="s">
        <v>204</v>
      </c>
      <c r="D18" s="191">
        <v>14700</v>
      </c>
      <c r="E18" s="191">
        <v>17550</v>
      </c>
      <c r="F18" s="197">
        <v>17507</v>
      </c>
    </row>
    <row r="19" spans="1:6" s="66" customFormat="1" ht="12" customHeight="1">
      <c r="A19" s="107"/>
      <c r="B19" s="108" t="s">
        <v>197</v>
      </c>
      <c r="C19" s="392" t="s">
        <v>205</v>
      </c>
      <c r="D19" s="191">
        <v>1260</v>
      </c>
      <c r="E19" s="191">
        <v>1730</v>
      </c>
      <c r="F19" s="197">
        <v>1932</v>
      </c>
    </row>
    <row r="20" spans="1:6" s="66" customFormat="1" ht="12" customHeight="1">
      <c r="A20" s="110"/>
      <c r="B20" s="108" t="s">
        <v>198</v>
      </c>
      <c r="C20" s="392" t="s">
        <v>276</v>
      </c>
      <c r="D20" s="414">
        <v>6269</v>
      </c>
      <c r="E20" s="414">
        <v>6066</v>
      </c>
      <c r="F20" s="252">
        <v>6068</v>
      </c>
    </row>
    <row r="21" spans="1:6" s="67" customFormat="1" ht="12" customHeight="1">
      <c r="A21" s="107"/>
      <c r="B21" s="108" t="s">
        <v>199</v>
      </c>
      <c r="C21" s="392" t="s">
        <v>207</v>
      </c>
      <c r="D21" s="191"/>
      <c r="E21" s="191">
        <v>450</v>
      </c>
      <c r="F21" s="197">
        <v>474</v>
      </c>
    </row>
    <row r="22" spans="1:6" s="67" customFormat="1" ht="12" customHeight="1" thickBot="1">
      <c r="A22" s="111"/>
      <c r="B22" s="112" t="s">
        <v>200</v>
      </c>
      <c r="C22" s="393" t="s">
        <v>208</v>
      </c>
      <c r="D22" s="193">
        <v>2600</v>
      </c>
      <c r="E22" s="193">
        <v>1500</v>
      </c>
      <c r="F22" s="198">
        <v>1482</v>
      </c>
    </row>
    <row r="23" spans="1:6" s="67" customFormat="1" ht="12" customHeight="1" thickBot="1">
      <c r="A23" s="93" t="s">
        <v>63</v>
      </c>
      <c r="B23" s="113"/>
      <c r="C23" s="390" t="s">
        <v>277</v>
      </c>
      <c r="D23" s="230"/>
      <c r="E23" s="230"/>
      <c r="F23" s="229"/>
    </row>
    <row r="24" spans="1:6" s="66" customFormat="1" ht="12" customHeight="1" thickBot="1">
      <c r="A24" s="93" t="s">
        <v>64</v>
      </c>
      <c r="B24" s="105"/>
      <c r="C24" s="390" t="s">
        <v>10</v>
      </c>
      <c r="D24" s="194">
        <f>SUM(D25:D32)</f>
        <v>169785</v>
      </c>
      <c r="E24" s="194">
        <f>SUM(E25:E32)</f>
        <v>185356</v>
      </c>
      <c r="F24" s="199">
        <f>SUM(F25:F32)</f>
        <v>185356</v>
      </c>
    </row>
    <row r="25" spans="1:6" s="67" customFormat="1" ht="12" customHeight="1">
      <c r="A25" s="107"/>
      <c r="B25" s="108" t="s">
        <v>123</v>
      </c>
      <c r="C25" s="391" t="s">
        <v>11</v>
      </c>
      <c r="D25" s="60">
        <v>105926</v>
      </c>
      <c r="E25" s="60">
        <v>106339</v>
      </c>
      <c r="F25" s="61">
        <v>106339</v>
      </c>
    </row>
    <row r="26" spans="1:6" s="67" customFormat="1" ht="12" customHeight="1">
      <c r="A26" s="107"/>
      <c r="B26" s="108" t="s">
        <v>124</v>
      </c>
      <c r="C26" s="392" t="s">
        <v>219</v>
      </c>
      <c r="D26" s="60">
        <v>34930</v>
      </c>
      <c r="E26" s="60">
        <v>37392</v>
      </c>
      <c r="F26" s="61">
        <v>37392</v>
      </c>
    </row>
    <row r="27" spans="1:6" s="67" customFormat="1" ht="12" customHeight="1">
      <c r="A27" s="107"/>
      <c r="B27" s="108" t="s">
        <v>125</v>
      </c>
      <c r="C27" s="392" t="s">
        <v>128</v>
      </c>
      <c r="D27" s="60">
        <v>28929</v>
      </c>
      <c r="E27" s="60">
        <v>27653</v>
      </c>
      <c r="F27" s="61">
        <v>27653</v>
      </c>
    </row>
    <row r="28" spans="1:6" s="67" customFormat="1" ht="12" customHeight="1">
      <c r="A28" s="107"/>
      <c r="B28" s="108" t="s">
        <v>212</v>
      </c>
      <c r="C28" s="392" t="s">
        <v>477</v>
      </c>
      <c r="D28" s="60"/>
      <c r="E28" s="60">
        <v>1494</v>
      </c>
      <c r="F28" s="61">
        <v>1494</v>
      </c>
    </row>
    <row r="29" spans="1:6" s="67" customFormat="1" ht="12" customHeight="1">
      <c r="A29" s="107"/>
      <c r="B29" s="108" t="s">
        <v>213</v>
      </c>
      <c r="C29" s="392" t="s">
        <v>478</v>
      </c>
      <c r="D29" s="60"/>
      <c r="E29" s="60">
        <v>5258</v>
      </c>
      <c r="F29" s="61">
        <v>5258</v>
      </c>
    </row>
    <row r="30" spans="1:6" s="67" customFormat="1" ht="12" customHeight="1">
      <c r="A30" s="107"/>
      <c r="B30" s="108" t="s">
        <v>214</v>
      </c>
      <c r="C30" s="392" t="s">
        <v>219</v>
      </c>
      <c r="D30" s="60"/>
      <c r="E30" s="60">
        <v>468</v>
      </c>
      <c r="F30" s="61">
        <v>468</v>
      </c>
    </row>
    <row r="31" spans="1:6" s="67" customFormat="1" ht="12" customHeight="1">
      <c r="A31" s="107"/>
      <c r="B31" s="108" t="s">
        <v>215</v>
      </c>
      <c r="C31" s="392" t="s">
        <v>278</v>
      </c>
      <c r="D31" s="60"/>
      <c r="E31" s="60"/>
      <c r="F31" s="61"/>
    </row>
    <row r="32" spans="1:6" s="67" customFormat="1" ht="12" customHeight="1" thickBot="1">
      <c r="A32" s="111"/>
      <c r="B32" s="112" t="s">
        <v>216</v>
      </c>
      <c r="C32" s="394" t="s">
        <v>263</v>
      </c>
      <c r="D32" s="415"/>
      <c r="E32" s="415">
        <v>6752</v>
      </c>
      <c r="F32" s="253">
        <v>6752</v>
      </c>
    </row>
    <row r="33" spans="1:6" s="67" customFormat="1" ht="12" customHeight="1" thickBot="1">
      <c r="A33" s="95" t="s">
        <v>65</v>
      </c>
      <c r="B33" s="72"/>
      <c r="C33" s="389" t="s">
        <v>401</v>
      </c>
      <c r="D33" s="194">
        <f>+D34+D40</f>
        <v>35881</v>
      </c>
      <c r="E33" s="194">
        <f>+E34+E40</f>
        <v>40535</v>
      </c>
      <c r="F33" s="199">
        <f>+F34+F40</f>
        <v>46241</v>
      </c>
    </row>
    <row r="34" spans="1:6" s="67" customFormat="1" ht="12" customHeight="1">
      <c r="A34" s="109"/>
      <c r="B34" s="84" t="s">
        <v>126</v>
      </c>
      <c r="C34" s="395" t="s">
        <v>394</v>
      </c>
      <c r="D34" s="416">
        <f>SUM(D35:D39)</f>
        <v>35881</v>
      </c>
      <c r="E34" s="416">
        <f>SUM(E35:E39)</f>
        <v>40535</v>
      </c>
      <c r="F34" s="262">
        <f>SUM(F35:F39)</f>
        <v>46204</v>
      </c>
    </row>
    <row r="35" spans="1:6" s="67" customFormat="1" ht="12" customHeight="1">
      <c r="A35" s="107"/>
      <c r="B35" s="82" t="s">
        <v>129</v>
      </c>
      <c r="C35" s="392" t="s">
        <v>279</v>
      </c>
      <c r="D35" s="191">
        <v>9893</v>
      </c>
      <c r="E35" s="191">
        <v>10468</v>
      </c>
      <c r="F35" s="197">
        <v>10468</v>
      </c>
    </row>
    <row r="36" spans="1:6" s="67" customFormat="1" ht="12" customHeight="1">
      <c r="A36" s="107"/>
      <c r="B36" s="82" t="s">
        <v>130</v>
      </c>
      <c r="C36" s="392" t="s">
        <v>280</v>
      </c>
      <c r="D36" s="191"/>
      <c r="E36" s="191"/>
      <c r="F36" s="197"/>
    </row>
    <row r="37" spans="1:6" s="67" customFormat="1" ht="12" customHeight="1">
      <c r="A37" s="107"/>
      <c r="B37" s="82" t="s">
        <v>131</v>
      </c>
      <c r="C37" s="392" t="s">
        <v>281</v>
      </c>
      <c r="D37" s="191"/>
      <c r="E37" s="191">
        <v>401</v>
      </c>
      <c r="F37" s="197">
        <v>401</v>
      </c>
    </row>
    <row r="38" spans="1:6" s="67" customFormat="1" ht="12" customHeight="1">
      <c r="A38" s="107"/>
      <c r="B38" s="82" t="s">
        <v>132</v>
      </c>
      <c r="C38" s="392" t="s">
        <v>479</v>
      </c>
      <c r="D38" s="191"/>
      <c r="E38" s="191">
        <v>266</v>
      </c>
      <c r="F38" s="197">
        <v>266</v>
      </c>
    </row>
    <row r="39" spans="1:6" s="67" customFormat="1" ht="12" customHeight="1">
      <c r="A39" s="107"/>
      <c r="B39" s="82" t="s">
        <v>222</v>
      </c>
      <c r="C39" s="392" t="s">
        <v>395</v>
      </c>
      <c r="D39" s="191">
        <v>25988</v>
      </c>
      <c r="E39" s="191">
        <v>29400</v>
      </c>
      <c r="F39" s="197">
        <v>35069</v>
      </c>
    </row>
    <row r="40" spans="1:6" s="67" customFormat="1" ht="12" customHeight="1">
      <c r="A40" s="107"/>
      <c r="B40" s="82" t="s">
        <v>127</v>
      </c>
      <c r="C40" s="396" t="s">
        <v>396</v>
      </c>
      <c r="D40" s="225">
        <f>SUM(D41:D45)</f>
        <v>0</v>
      </c>
      <c r="E40" s="225">
        <f>SUM(E41:E45)</f>
        <v>0</v>
      </c>
      <c r="F40" s="261">
        <f>SUM(F41:F45)</f>
        <v>37</v>
      </c>
    </row>
    <row r="41" spans="1:6" s="67" customFormat="1" ht="12" customHeight="1">
      <c r="A41" s="107"/>
      <c r="B41" s="82" t="s">
        <v>135</v>
      </c>
      <c r="C41" s="392" t="s">
        <v>279</v>
      </c>
      <c r="D41" s="191"/>
      <c r="E41" s="191"/>
      <c r="F41" s="197"/>
    </row>
    <row r="42" spans="1:6" s="67" customFormat="1" ht="12" customHeight="1">
      <c r="A42" s="107"/>
      <c r="B42" s="82" t="s">
        <v>136</v>
      </c>
      <c r="C42" s="392" t="s">
        <v>280</v>
      </c>
      <c r="D42" s="191"/>
      <c r="E42" s="191"/>
      <c r="F42" s="197"/>
    </row>
    <row r="43" spans="1:6" s="67" customFormat="1" ht="12" customHeight="1">
      <c r="A43" s="107"/>
      <c r="B43" s="82" t="s">
        <v>137</v>
      </c>
      <c r="C43" s="392" t="s">
        <v>281</v>
      </c>
      <c r="D43" s="191"/>
      <c r="E43" s="191"/>
      <c r="F43" s="197"/>
    </row>
    <row r="44" spans="1:6" s="67" customFormat="1" ht="12" customHeight="1">
      <c r="A44" s="107"/>
      <c r="B44" s="82" t="s">
        <v>138</v>
      </c>
      <c r="C44" s="392" t="s">
        <v>282</v>
      </c>
      <c r="D44" s="191"/>
      <c r="E44" s="191"/>
      <c r="F44" s="197"/>
    </row>
    <row r="45" spans="1:6" s="67" customFormat="1" ht="12" customHeight="1" thickBot="1">
      <c r="A45" s="114"/>
      <c r="B45" s="85" t="s">
        <v>223</v>
      </c>
      <c r="C45" s="393" t="s">
        <v>397</v>
      </c>
      <c r="D45" s="417"/>
      <c r="E45" s="417"/>
      <c r="F45" s="254">
        <v>37</v>
      </c>
    </row>
    <row r="46" spans="1:6" s="66" customFormat="1" ht="12" customHeight="1" thickBot="1">
      <c r="A46" s="95" t="s">
        <v>66</v>
      </c>
      <c r="B46" s="105"/>
      <c r="C46" s="390" t="s">
        <v>283</v>
      </c>
      <c r="D46" s="194">
        <f>+D47+D48</f>
        <v>0</v>
      </c>
      <c r="E46" s="194">
        <f>+E47+E48</f>
        <v>0</v>
      </c>
      <c r="F46" s="199">
        <f>+F47+F48</f>
        <v>161</v>
      </c>
    </row>
    <row r="47" spans="1:6" s="67" customFormat="1" ht="12" customHeight="1">
      <c r="A47" s="107"/>
      <c r="B47" s="82" t="s">
        <v>133</v>
      </c>
      <c r="C47" s="391" t="s">
        <v>169</v>
      </c>
      <c r="D47" s="191"/>
      <c r="E47" s="191"/>
      <c r="F47" s="197">
        <v>161</v>
      </c>
    </row>
    <row r="48" spans="1:6" s="67" customFormat="1" ht="12" customHeight="1" thickBot="1">
      <c r="A48" s="107"/>
      <c r="B48" s="82" t="s">
        <v>134</v>
      </c>
      <c r="C48" s="393" t="s">
        <v>13</v>
      </c>
      <c r="D48" s="191"/>
      <c r="E48" s="191"/>
      <c r="F48" s="197"/>
    </row>
    <row r="49" spans="1:6" s="67" customFormat="1" ht="12" customHeight="1" thickBot="1">
      <c r="A49" s="93" t="s">
        <v>67</v>
      </c>
      <c r="B49" s="105"/>
      <c r="C49" s="390" t="s">
        <v>12</v>
      </c>
      <c r="D49" s="194">
        <f>+D50+D51+D52</f>
        <v>6550</v>
      </c>
      <c r="E49" s="194">
        <f>+E50+E51+E52</f>
        <v>2509</v>
      </c>
      <c r="F49" s="199">
        <f>+F50+F51+F52</f>
        <v>2297</v>
      </c>
    </row>
    <row r="50" spans="1:6" s="67" customFormat="1" ht="12" customHeight="1">
      <c r="A50" s="115"/>
      <c r="B50" s="82" t="s">
        <v>227</v>
      </c>
      <c r="C50" s="391" t="s">
        <v>225</v>
      </c>
      <c r="D50" s="190"/>
      <c r="E50" s="190"/>
      <c r="F50" s="196"/>
    </row>
    <row r="51" spans="1:6" s="67" customFormat="1" ht="12" customHeight="1">
      <c r="A51" s="115"/>
      <c r="B51" s="82" t="s">
        <v>228</v>
      </c>
      <c r="C51" s="392" t="s">
        <v>226</v>
      </c>
      <c r="D51" s="190">
        <v>6500</v>
      </c>
      <c r="E51" s="190">
        <v>2400</v>
      </c>
      <c r="F51" s="196">
        <v>2188</v>
      </c>
    </row>
    <row r="52" spans="1:6" s="67" customFormat="1" ht="12" customHeight="1" thickBot="1">
      <c r="A52" s="107"/>
      <c r="B52" s="82" t="s">
        <v>331</v>
      </c>
      <c r="C52" s="394" t="s">
        <v>285</v>
      </c>
      <c r="D52" s="191">
        <v>50</v>
      </c>
      <c r="E52" s="191">
        <v>109</v>
      </c>
      <c r="F52" s="197">
        <v>109</v>
      </c>
    </row>
    <row r="53" spans="1:6" s="67" customFormat="1" ht="12" customHeight="1" thickBot="1">
      <c r="A53" s="95" t="s">
        <v>68</v>
      </c>
      <c r="B53" s="116"/>
      <c r="C53" s="389" t="s">
        <v>286</v>
      </c>
      <c r="D53" s="230"/>
      <c r="E53" s="230"/>
      <c r="F53" s="229"/>
    </row>
    <row r="54" spans="1:6" s="66" customFormat="1" ht="12" customHeight="1" thickBot="1">
      <c r="A54" s="117" t="s">
        <v>69</v>
      </c>
      <c r="B54" s="118"/>
      <c r="C54" s="389" t="s">
        <v>402</v>
      </c>
      <c r="D54" s="418">
        <f>+D9+D14+D23+D24+D33+D46+D49+D53</f>
        <v>269735</v>
      </c>
      <c r="E54" s="418">
        <f>+E9+E14+E23+E24+E33+E46+E49+E53</f>
        <v>301103</v>
      </c>
      <c r="F54" s="419">
        <f>+F9+F14+F23+F24+F33+F46+F49+F53</f>
        <v>319726</v>
      </c>
    </row>
    <row r="55" spans="1:6" s="66" customFormat="1" ht="12" customHeight="1" thickBot="1">
      <c r="A55" s="93" t="s">
        <v>70</v>
      </c>
      <c r="B55" s="86"/>
      <c r="C55" s="389" t="s">
        <v>289</v>
      </c>
      <c r="D55" s="194">
        <f>+D56+D57</f>
        <v>12500</v>
      </c>
      <c r="E55" s="194">
        <v>10574</v>
      </c>
      <c r="F55" s="199">
        <v>10574</v>
      </c>
    </row>
    <row r="56" spans="1:6" s="66" customFormat="1" ht="12" customHeight="1">
      <c r="A56" s="109"/>
      <c r="B56" s="84" t="s">
        <v>177</v>
      </c>
      <c r="C56" s="397" t="s">
        <v>14</v>
      </c>
      <c r="D56" s="420">
        <v>12500</v>
      </c>
      <c r="E56" s="420">
        <v>10574</v>
      </c>
      <c r="F56" s="421">
        <v>10574</v>
      </c>
    </row>
    <row r="57" spans="1:6" s="66" customFormat="1" ht="12" customHeight="1" thickBot="1">
      <c r="A57" s="114"/>
      <c r="B57" s="85" t="s">
        <v>178</v>
      </c>
      <c r="C57" s="398" t="s">
        <v>15</v>
      </c>
      <c r="D57" s="62"/>
      <c r="E57" s="62"/>
      <c r="F57" s="63"/>
    </row>
    <row r="58" spans="1:6" s="67" customFormat="1" ht="12" customHeight="1" thickBot="1">
      <c r="A58" s="119" t="s">
        <v>71</v>
      </c>
      <c r="B58" s="292"/>
      <c r="C58" s="399" t="s">
        <v>16</v>
      </c>
      <c r="D58" s="194">
        <f>+D54+D55</f>
        <v>282235</v>
      </c>
      <c r="E58" s="194">
        <f>+E54+E55</f>
        <v>311677</v>
      </c>
      <c r="F58" s="199">
        <f>+F54+F55</f>
        <v>330300</v>
      </c>
    </row>
    <row r="59" spans="1:6" s="67" customFormat="1" ht="15" customHeight="1">
      <c r="A59" s="122"/>
      <c r="B59" s="122"/>
      <c r="C59" s="123"/>
      <c r="D59" s="255"/>
      <c r="E59" s="255"/>
      <c r="F59" s="255"/>
    </row>
    <row r="60" spans="1:6" ht="13.5" thickBot="1">
      <c r="A60" s="124"/>
      <c r="B60" s="125"/>
      <c r="C60" s="125"/>
      <c r="D60" s="256"/>
      <c r="E60" s="256"/>
      <c r="F60" s="256"/>
    </row>
    <row r="61" spans="1:6" s="56" customFormat="1" ht="16.5" customHeight="1" thickBot="1">
      <c r="A61" s="661" t="s">
        <v>103</v>
      </c>
      <c r="B61" s="662"/>
      <c r="C61" s="662"/>
      <c r="D61" s="662"/>
      <c r="E61" s="662"/>
      <c r="F61" s="663"/>
    </row>
    <row r="62" spans="1:6" s="68" customFormat="1" ht="12" customHeight="1" thickBot="1">
      <c r="A62" s="95" t="s">
        <v>60</v>
      </c>
      <c r="B62" s="23"/>
      <c r="C62" s="400" t="s">
        <v>36</v>
      </c>
      <c r="D62" s="194">
        <f>SUM(D63:D67)</f>
        <v>181474</v>
      </c>
      <c r="E62" s="194">
        <f>SUM(E63:E67)</f>
        <v>212292</v>
      </c>
      <c r="F62" s="199">
        <f>SUM(F63:F67)</f>
        <v>198763</v>
      </c>
    </row>
    <row r="63" spans="1:6" ht="12" customHeight="1">
      <c r="A63" s="126"/>
      <c r="B63" s="83" t="s">
        <v>139</v>
      </c>
      <c r="C63" s="401" t="s">
        <v>90</v>
      </c>
      <c r="D63" s="190">
        <v>52382</v>
      </c>
      <c r="E63" s="190">
        <v>62225</v>
      </c>
      <c r="F63" s="196">
        <v>52732</v>
      </c>
    </row>
    <row r="64" spans="1:6" ht="12" customHeight="1">
      <c r="A64" s="127"/>
      <c r="B64" s="82" t="s">
        <v>140</v>
      </c>
      <c r="C64" s="402" t="s">
        <v>232</v>
      </c>
      <c r="D64" s="60">
        <v>9743</v>
      </c>
      <c r="E64" s="60">
        <v>11627</v>
      </c>
      <c r="F64" s="61">
        <v>9901</v>
      </c>
    </row>
    <row r="65" spans="1:6" ht="12" customHeight="1">
      <c r="A65" s="127"/>
      <c r="B65" s="82" t="s">
        <v>141</v>
      </c>
      <c r="C65" s="402" t="s">
        <v>168</v>
      </c>
      <c r="D65" s="191">
        <v>53123</v>
      </c>
      <c r="E65" s="191">
        <v>66933</v>
      </c>
      <c r="F65" s="197">
        <v>64795</v>
      </c>
    </row>
    <row r="66" spans="1:6" ht="12" customHeight="1">
      <c r="A66" s="127"/>
      <c r="B66" s="82" t="s">
        <v>142</v>
      </c>
      <c r="C66" s="402" t="s">
        <v>233</v>
      </c>
      <c r="D66" s="191">
        <v>53450</v>
      </c>
      <c r="E66" s="191">
        <v>57177</v>
      </c>
      <c r="F66" s="197">
        <v>57130</v>
      </c>
    </row>
    <row r="67" spans="1:6" ht="12" customHeight="1">
      <c r="A67" s="127"/>
      <c r="B67" s="82" t="s">
        <v>151</v>
      </c>
      <c r="C67" s="402" t="s">
        <v>234</v>
      </c>
      <c r="D67" s="191">
        <v>12776</v>
      </c>
      <c r="E67" s="191">
        <v>14330</v>
      </c>
      <c r="F67" s="197">
        <v>14205</v>
      </c>
    </row>
    <row r="68" spans="1:6" ht="12" customHeight="1">
      <c r="A68" s="127"/>
      <c r="B68" s="82" t="s">
        <v>143</v>
      </c>
      <c r="C68" s="402" t="s">
        <v>252</v>
      </c>
      <c r="D68" s="60"/>
      <c r="E68" s="60"/>
      <c r="F68" s="61"/>
    </row>
    <row r="69" spans="1:6" ht="12" customHeight="1">
      <c r="A69" s="127"/>
      <c r="B69" s="82" t="s">
        <v>144</v>
      </c>
      <c r="C69" s="403" t="s">
        <v>17</v>
      </c>
      <c r="D69" s="191"/>
      <c r="E69" s="191"/>
      <c r="F69" s="197"/>
    </row>
    <row r="70" spans="1:6" ht="12" customHeight="1">
      <c r="A70" s="127"/>
      <c r="B70" s="82" t="s">
        <v>152</v>
      </c>
      <c r="C70" s="404" t="s">
        <v>403</v>
      </c>
      <c r="D70" s="191"/>
      <c r="E70" s="191"/>
      <c r="F70" s="197"/>
    </row>
    <row r="71" spans="1:6" ht="12" customHeight="1">
      <c r="A71" s="127"/>
      <c r="B71" s="82" t="s">
        <v>153</v>
      </c>
      <c r="C71" s="404" t="s">
        <v>18</v>
      </c>
      <c r="D71" s="191">
        <v>12776</v>
      </c>
      <c r="E71" s="191">
        <v>14330</v>
      </c>
      <c r="F71" s="197">
        <v>14205</v>
      </c>
    </row>
    <row r="72" spans="1:6" ht="12" customHeight="1">
      <c r="A72" s="127"/>
      <c r="B72" s="82" t="s">
        <v>154</v>
      </c>
      <c r="C72" s="404" t="s">
        <v>404</v>
      </c>
      <c r="D72" s="191"/>
      <c r="E72" s="191"/>
      <c r="F72" s="197"/>
    </row>
    <row r="73" spans="1:6" ht="12" customHeight="1">
      <c r="A73" s="127"/>
      <c r="B73" s="82" t="s">
        <v>155</v>
      </c>
      <c r="C73" s="405" t="s">
        <v>19</v>
      </c>
      <c r="D73" s="191"/>
      <c r="E73" s="191"/>
      <c r="F73" s="197"/>
    </row>
    <row r="74" spans="1:6" ht="12" customHeight="1">
      <c r="A74" s="127"/>
      <c r="B74" s="82" t="s">
        <v>157</v>
      </c>
      <c r="C74" s="406" t="s">
        <v>20</v>
      </c>
      <c r="D74" s="191"/>
      <c r="E74" s="191"/>
      <c r="F74" s="197"/>
    </row>
    <row r="75" spans="1:6" ht="12" customHeight="1" thickBot="1">
      <c r="A75" s="128"/>
      <c r="B75" s="87" t="s">
        <v>235</v>
      </c>
      <c r="C75" s="407" t="s">
        <v>21</v>
      </c>
      <c r="D75" s="193"/>
      <c r="E75" s="193"/>
      <c r="F75" s="198"/>
    </row>
    <row r="76" spans="1:6" ht="12" customHeight="1" thickBot="1">
      <c r="A76" s="95" t="s">
        <v>61</v>
      </c>
      <c r="B76" s="23"/>
      <c r="C76" s="400" t="s">
        <v>35</v>
      </c>
      <c r="D76" s="194">
        <f>SUM(D77:D79)</f>
        <v>4300</v>
      </c>
      <c r="E76" s="194">
        <f>SUM(E77:E79)</f>
        <v>10480</v>
      </c>
      <c r="F76" s="199">
        <f>SUM(F77:F79)</f>
        <v>17645</v>
      </c>
    </row>
    <row r="77" spans="1:6" s="68" customFormat="1" ht="12" customHeight="1">
      <c r="A77" s="126"/>
      <c r="B77" s="83" t="s">
        <v>145</v>
      </c>
      <c r="C77" s="397" t="s">
        <v>22</v>
      </c>
      <c r="D77" s="386">
        <v>500</v>
      </c>
      <c r="E77" s="386">
        <v>2860</v>
      </c>
      <c r="F77" s="59">
        <v>10573</v>
      </c>
    </row>
    <row r="78" spans="1:6" ht="12" customHeight="1">
      <c r="A78" s="127"/>
      <c r="B78" s="82" t="s">
        <v>146</v>
      </c>
      <c r="C78" s="392" t="s">
        <v>236</v>
      </c>
      <c r="D78" s="60">
        <v>3800</v>
      </c>
      <c r="E78" s="60">
        <v>7520</v>
      </c>
      <c r="F78" s="61">
        <v>6972</v>
      </c>
    </row>
    <row r="79" spans="1:6" ht="12" customHeight="1">
      <c r="A79" s="127"/>
      <c r="B79" s="82" t="s">
        <v>147</v>
      </c>
      <c r="C79" s="392" t="s">
        <v>313</v>
      </c>
      <c r="D79" s="60"/>
      <c r="E79" s="60">
        <v>100</v>
      </c>
      <c r="F79" s="61">
        <v>100</v>
      </c>
    </row>
    <row r="80" spans="1:6" ht="12" customHeight="1">
      <c r="A80" s="127"/>
      <c r="B80" s="82" t="s">
        <v>148</v>
      </c>
      <c r="C80" s="392" t="s">
        <v>23</v>
      </c>
      <c r="D80" s="60"/>
      <c r="E80" s="60"/>
      <c r="F80" s="61"/>
    </row>
    <row r="81" spans="1:6" ht="12" customHeight="1">
      <c r="A81" s="127"/>
      <c r="B81" s="82" t="s">
        <v>149</v>
      </c>
      <c r="C81" s="404" t="s">
        <v>28</v>
      </c>
      <c r="D81" s="60"/>
      <c r="E81" s="60"/>
      <c r="F81" s="61"/>
    </row>
    <row r="82" spans="1:6" ht="12" customHeight="1">
      <c r="A82" s="127"/>
      <c r="B82" s="82" t="s">
        <v>156</v>
      </c>
      <c r="C82" s="404" t="s">
        <v>27</v>
      </c>
      <c r="D82" s="60"/>
      <c r="E82" s="60">
        <v>100</v>
      </c>
      <c r="F82" s="61">
        <v>100</v>
      </c>
    </row>
    <row r="83" spans="1:6" ht="12" customHeight="1">
      <c r="A83" s="127"/>
      <c r="B83" s="82" t="s">
        <v>158</v>
      </c>
      <c r="C83" s="404" t="s">
        <v>26</v>
      </c>
      <c r="D83" s="60"/>
      <c r="E83" s="60"/>
      <c r="F83" s="61"/>
    </row>
    <row r="84" spans="1:6" s="68" customFormat="1" ht="12" customHeight="1">
      <c r="A84" s="127"/>
      <c r="B84" s="82" t="s">
        <v>237</v>
      </c>
      <c r="C84" s="404" t="s">
        <v>25</v>
      </c>
      <c r="D84" s="60"/>
      <c r="E84" s="60"/>
      <c r="F84" s="61"/>
    </row>
    <row r="85" spans="1:12" ht="23.25" customHeight="1">
      <c r="A85" s="127"/>
      <c r="B85" s="82" t="s">
        <v>238</v>
      </c>
      <c r="C85" s="404" t="s">
        <v>24</v>
      </c>
      <c r="D85" s="60"/>
      <c r="E85" s="60"/>
      <c r="F85" s="61"/>
      <c r="L85" s="136"/>
    </row>
    <row r="86" spans="1:6" ht="21" customHeight="1" thickBot="1">
      <c r="A86" s="127"/>
      <c r="B86" s="82" t="s">
        <v>239</v>
      </c>
      <c r="C86" s="408" t="s">
        <v>29</v>
      </c>
      <c r="D86" s="60"/>
      <c r="E86" s="60"/>
      <c r="F86" s="61"/>
    </row>
    <row r="87" spans="1:6" ht="12" customHeight="1" thickBot="1">
      <c r="A87" s="244" t="s">
        <v>62</v>
      </c>
      <c r="B87" s="25"/>
      <c r="C87" s="409" t="s">
        <v>30</v>
      </c>
      <c r="D87" s="422">
        <f>+D88+D89</f>
        <v>5000</v>
      </c>
      <c r="E87" s="422">
        <f>+E88+E89</f>
        <v>1913</v>
      </c>
      <c r="F87" s="257">
        <f>+F88+F89</f>
        <v>0</v>
      </c>
    </row>
    <row r="88" spans="1:6" s="68" customFormat="1" ht="12" customHeight="1">
      <c r="A88" s="245"/>
      <c r="B88" s="84" t="s">
        <v>119</v>
      </c>
      <c r="C88" s="410" t="s">
        <v>105</v>
      </c>
      <c r="D88" s="423">
        <v>4000</v>
      </c>
      <c r="E88" s="423">
        <v>1913</v>
      </c>
      <c r="F88" s="275"/>
    </row>
    <row r="89" spans="1:6" s="68" customFormat="1" ht="12" customHeight="1" thickBot="1">
      <c r="A89" s="246"/>
      <c r="B89" s="85" t="s">
        <v>120</v>
      </c>
      <c r="C89" s="411" t="s">
        <v>106</v>
      </c>
      <c r="D89" s="417">
        <v>1000</v>
      </c>
      <c r="E89" s="417"/>
      <c r="F89" s="254"/>
    </row>
    <row r="90" spans="1:6" s="68" customFormat="1" ht="12" customHeight="1" thickBot="1">
      <c r="A90" s="247" t="s">
        <v>63</v>
      </c>
      <c r="B90" s="248"/>
      <c r="C90" s="390" t="s">
        <v>317</v>
      </c>
      <c r="D90" s="424"/>
      <c r="E90" s="424"/>
      <c r="F90" s="299"/>
    </row>
    <row r="91" spans="1:6" s="68" customFormat="1" ht="12" customHeight="1" thickBot="1">
      <c r="A91" s="95" t="s">
        <v>64</v>
      </c>
      <c r="B91" s="88"/>
      <c r="C91" s="412" t="s">
        <v>272</v>
      </c>
      <c r="D91" s="230">
        <v>91461</v>
      </c>
      <c r="E91" s="230">
        <v>86992</v>
      </c>
      <c r="F91" s="229">
        <v>82601</v>
      </c>
    </row>
    <row r="92" spans="1:6" s="68" customFormat="1" ht="12" customHeight="1" thickBot="1">
      <c r="A92" s="95" t="s">
        <v>65</v>
      </c>
      <c r="B92" s="23"/>
      <c r="C92" s="389" t="s">
        <v>31</v>
      </c>
      <c r="D92" s="425">
        <f>+D62+D76+D87+D90+D91</f>
        <v>282235</v>
      </c>
      <c r="E92" s="425">
        <f>+E62+E76+E87+E90+E91</f>
        <v>311677</v>
      </c>
      <c r="F92" s="258">
        <f>+F62+F76+F87+F90+F91</f>
        <v>299009</v>
      </c>
    </row>
    <row r="93" spans="1:6" s="68" customFormat="1" ht="12" customHeight="1" thickBot="1">
      <c r="A93" s="95" t="s">
        <v>66</v>
      </c>
      <c r="B93" s="23"/>
      <c r="C93" s="389" t="s">
        <v>34</v>
      </c>
      <c r="D93" s="194">
        <f>+D94+D95</f>
        <v>0</v>
      </c>
      <c r="E93" s="194">
        <f>+E94+E95</f>
        <v>0</v>
      </c>
      <c r="F93" s="199">
        <f>+F94+F95</f>
        <v>0</v>
      </c>
    </row>
    <row r="94" spans="1:6" ht="12.75" customHeight="1">
      <c r="A94" s="126"/>
      <c r="B94" s="82" t="s">
        <v>271</v>
      </c>
      <c r="C94" s="397" t="s">
        <v>33</v>
      </c>
      <c r="D94" s="190"/>
      <c r="E94" s="190"/>
      <c r="F94" s="196"/>
    </row>
    <row r="95" spans="1:6" ht="12" customHeight="1" thickBot="1">
      <c r="A95" s="128"/>
      <c r="B95" s="87" t="s">
        <v>134</v>
      </c>
      <c r="C95" s="398" t="s">
        <v>32</v>
      </c>
      <c r="D95" s="193"/>
      <c r="E95" s="193"/>
      <c r="F95" s="198"/>
    </row>
    <row r="96" spans="1:6" ht="15" customHeight="1" thickBot="1">
      <c r="A96" s="95" t="s">
        <v>67</v>
      </c>
      <c r="B96" s="116"/>
      <c r="C96" s="389" t="s">
        <v>273</v>
      </c>
      <c r="D96" s="426">
        <f>+D92+D93</f>
        <v>282235</v>
      </c>
      <c r="E96" s="426">
        <f>+E92+E93</f>
        <v>311677</v>
      </c>
      <c r="F96" s="259">
        <f>+F92+F93</f>
        <v>299009</v>
      </c>
    </row>
    <row r="97" spans="1:6" ht="13.5" thickBot="1">
      <c r="A97" s="293"/>
      <c r="B97" s="294"/>
      <c r="C97" s="294"/>
      <c r="D97" s="295"/>
      <c r="E97" s="295"/>
      <c r="F97" s="295"/>
    </row>
    <row r="98" spans="1:6" ht="15" customHeight="1" thickBot="1">
      <c r="A98" s="132" t="s">
        <v>264</v>
      </c>
      <c r="B98" s="133"/>
      <c r="C98" s="134"/>
      <c r="D98" s="430">
        <v>11</v>
      </c>
      <c r="E98" s="431">
        <v>14</v>
      </c>
      <c r="F98" s="428">
        <v>14</v>
      </c>
    </row>
    <row r="99" spans="1:6" ht="14.25" customHeight="1" thickBot="1">
      <c r="A99" s="132" t="s">
        <v>265</v>
      </c>
      <c r="B99" s="133"/>
      <c r="C99" s="134"/>
      <c r="D99" s="430">
        <v>19</v>
      </c>
      <c r="E99" s="431">
        <v>39</v>
      </c>
      <c r="F99" s="428">
        <v>39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zoomScaleSheetLayoutView="115" workbookViewId="0" topLeftCell="A1">
      <selection activeCell="C2" sqref="C2:E2"/>
    </sheetView>
  </sheetViews>
  <sheetFormatPr defaultColWidth="9.00390625" defaultRowHeight="12.75"/>
  <cols>
    <col min="1" max="1" width="9.625" style="130" customWidth="1"/>
    <col min="2" max="2" width="9.625" style="131" customWidth="1"/>
    <col min="3" max="3" width="59.375" style="131" customWidth="1"/>
    <col min="4" max="6" width="15.875" style="131" customWidth="1"/>
    <col min="7" max="16384" width="9.375" style="4" customWidth="1"/>
  </cols>
  <sheetData>
    <row r="1" spans="1:6" s="2" customFormat="1" ht="21" customHeight="1" thickBot="1">
      <c r="A1" s="96"/>
      <c r="B1" s="97"/>
      <c r="C1" s="98"/>
      <c r="D1" s="135"/>
      <c r="E1" s="135"/>
      <c r="F1" s="135" t="s">
        <v>496</v>
      </c>
    </row>
    <row r="2" spans="1:6" s="64" customFormat="1" ht="25.5" customHeight="1">
      <c r="A2" s="664" t="s">
        <v>260</v>
      </c>
      <c r="B2" s="665"/>
      <c r="C2" s="667" t="s">
        <v>267</v>
      </c>
      <c r="D2" s="668"/>
      <c r="E2" s="669"/>
      <c r="F2" s="271" t="s">
        <v>107</v>
      </c>
    </row>
    <row r="3" spans="1:6" s="64" customFormat="1" ht="16.5" thickBot="1">
      <c r="A3" s="99" t="s">
        <v>259</v>
      </c>
      <c r="B3" s="100"/>
      <c r="C3" s="673" t="s">
        <v>268</v>
      </c>
      <c r="D3" s="674"/>
      <c r="E3" s="675"/>
      <c r="F3" s="272" t="s">
        <v>274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661" t="s">
        <v>261</v>
      </c>
      <c r="B5" s="666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661" t="s">
        <v>99</v>
      </c>
      <c r="B7" s="662"/>
      <c r="C7" s="662"/>
      <c r="D7" s="662"/>
      <c r="E7" s="662"/>
      <c r="F7" s="663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0</v>
      </c>
      <c r="E8" s="194">
        <f>SUM(E9:E16)</f>
        <v>0</v>
      </c>
      <c r="F8" s="199">
        <f>SUM(F9:F16)</f>
        <v>0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/>
      <c r="E11" s="191"/>
      <c r="F11" s="197"/>
    </row>
    <row r="12" spans="1:6" s="66" customFormat="1" ht="12" customHeight="1">
      <c r="A12" s="107"/>
      <c r="B12" s="108" t="s">
        <v>142</v>
      </c>
      <c r="C12" s="8" t="s">
        <v>204</v>
      </c>
      <c r="D12" s="191"/>
      <c r="E12" s="191"/>
      <c r="F12" s="197"/>
    </row>
    <row r="13" spans="1:6" s="66" customFormat="1" ht="12" customHeight="1">
      <c r="A13" s="107"/>
      <c r="B13" s="108" t="s">
        <v>176</v>
      </c>
      <c r="C13" s="7" t="s">
        <v>205</v>
      </c>
      <c r="D13" s="191"/>
      <c r="E13" s="191"/>
      <c r="F13" s="197"/>
    </row>
    <row r="14" spans="1:6" s="66" customFormat="1" ht="12" customHeight="1">
      <c r="A14" s="110"/>
      <c r="B14" s="108" t="s">
        <v>143</v>
      </c>
      <c r="C14" s="8" t="s">
        <v>206</v>
      </c>
      <c r="D14" s="414"/>
      <c r="E14" s="414"/>
      <c r="F14" s="252"/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0</v>
      </c>
      <c r="F17" s="199">
        <f>SUM(F18+F20)</f>
        <v>0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/>
      <c r="F18" s="197"/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/>
      <c r="F19" s="197"/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0</v>
      </c>
      <c r="F22" s="199">
        <f>+F23+F24</f>
        <v>0</v>
      </c>
    </row>
    <row r="23" spans="1:6" s="67" customFormat="1" ht="12" customHeight="1">
      <c r="A23" s="245"/>
      <c r="B23" s="270" t="s">
        <v>119</v>
      </c>
      <c r="C23" s="76" t="s">
        <v>284</v>
      </c>
      <c r="D23" s="423"/>
      <c r="E23" s="423"/>
      <c r="F23" s="275"/>
    </row>
    <row r="24" spans="1:6" s="67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7" customFormat="1" ht="12" customHeight="1" thickBot="1">
      <c r="A25" s="95" t="s">
        <v>63</v>
      </c>
      <c r="B25" s="72"/>
      <c r="C25" s="72" t="s">
        <v>275</v>
      </c>
      <c r="D25" s="230"/>
      <c r="E25" s="230"/>
      <c r="F25" s="229"/>
    </row>
    <row r="26" spans="1:6" s="66" customFormat="1" ht="12" customHeight="1" thickBot="1">
      <c r="A26" s="95" t="s">
        <v>64</v>
      </c>
      <c r="B26" s="105"/>
      <c r="C26" s="72" t="s">
        <v>42</v>
      </c>
      <c r="D26" s="230">
        <v>31923</v>
      </c>
      <c r="E26" s="230">
        <v>32959</v>
      </c>
      <c r="F26" s="229">
        <v>32913</v>
      </c>
    </row>
    <row r="27" spans="1:6" s="66" customFormat="1" ht="12" customHeight="1" thickBot="1">
      <c r="A27" s="93" t="s">
        <v>65</v>
      </c>
      <c r="B27" s="86"/>
      <c r="C27" s="72" t="s">
        <v>47</v>
      </c>
      <c r="D27" s="194">
        <f>+D8+D17+D22+D25+D26</f>
        <v>31923</v>
      </c>
      <c r="E27" s="194">
        <f>+E8+E17+E22+E25+E26</f>
        <v>32959</v>
      </c>
      <c r="F27" s="199">
        <f>+F8+F17+F22+F25+F26</f>
        <v>32913</v>
      </c>
    </row>
    <row r="28" spans="1:6" s="66" customFormat="1" ht="12" customHeight="1" thickBot="1">
      <c r="A28" s="265" t="s">
        <v>66</v>
      </c>
      <c r="B28" s="273"/>
      <c r="C28" s="267" t="s">
        <v>43</v>
      </c>
      <c r="D28" s="422">
        <f>+D29+D30</f>
        <v>0</v>
      </c>
      <c r="E28" s="422">
        <f>+E29+E30</f>
        <v>0</v>
      </c>
      <c r="F28" s="257">
        <f>+F29+F30</f>
        <v>0</v>
      </c>
    </row>
    <row r="29" spans="1:6" s="66" customFormat="1" ht="12" customHeight="1">
      <c r="A29" s="109"/>
      <c r="B29" s="84" t="s">
        <v>133</v>
      </c>
      <c r="C29" s="76" t="s">
        <v>377</v>
      </c>
      <c r="D29" s="423"/>
      <c r="E29" s="423"/>
      <c r="F29" s="275"/>
    </row>
    <row r="30" spans="1:6" s="67" customFormat="1" ht="12" customHeight="1" thickBot="1">
      <c r="A30" s="274"/>
      <c r="B30" s="85" t="s">
        <v>134</v>
      </c>
      <c r="C30" s="266" t="s">
        <v>44</v>
      </c>
      <c r="D30" s="62"/>
      <c r="E30" s="62"/>
      <c r="F30" s="63"/>
    </row>
    <row r="31" spans="1:6" s="67" customFormat="1" ht="12" customHeight="1" thickBot="1">
      <c r="A31" s="119" t="s">
        <v>67</v>
      </c>
      <c r="B31" s="263"/>
      <c r="C31" s="264" t="s">
        <v>45</v>
      </c>
      <c r="D31" s="230"/>
      <c r="E31" s="230"/>
      <c r="F31" s="229"/>
    </row>
    <row r="32" spans="1:6" s="67" customFormat="1" ht="15" customHeight="1" thickBot="1">
      <c r="A32" s="119" t="s">
        <v>68</v>
      </c>
      <c r="B32" s="120"/>
      <c r="C32" s="121" t="s">
        <v>46</v>
      </c>
      <c r="D32" s="426">
        <f>+D27+D28+D31</f>
        <v>31923</v>
      </c>
      <c r="E32" s="426">
        <f>+E27+E28+E31</f>
        <v>32959</v>
      </c>
      <c r="F32" s="259">
        <f>+F27+F28+F31</f>
        <v>32913</v>
      </c>
    </row>
    <row r="33" spans="1:6" s="67" customFormat="1" ht="15" customHeight="1">
      <c r="A33" s="122"/>
      <c r="B33" s="122"/>
      <c r="C33" s="123"/>
      <c r="D33" s="255"/>
      <c r="E33" s="255"/>
      <c r="F33" s="255"/>
    </row>
    <row r="34" spans="1:6" ht="13.5" thickBot="1">
      <c r="A34" s="124"/>
      <c r="B34" s="125"/>
      <c r="C34" s="125"/>
      <c r="D34" s="256"/>
      <c r="E34" s="256"/>
      <c r="F34" s="256"/>
    </row>
    <row r="35" spans="1:6" s="56" customFormat="1" ht="16.5" customHeight="1" thickBot="1">
      <c r="A35" s="661" t="s">
        <v>103</v>
      </c>
      <c r="B35" s="662"/>
      <c r="C35" s="662"/>
      <c r="D35" s="662"/>
      <c r="E35" s="662"/>
      <c r="F35" s="663"/>
    </row>
    <row r="36" spans="1:6" s="68" customFormat="1" ht="12" customHeight="1" thickBot="1">
      <c r="A36" s="95" t="s">
        <v>60</v>
      </c>
      <c r="B36" s="23"/>
      <c r="C36" s="72" t="s">
        <v>36</v>
      </c>
      <c r="D36" s="194">
        <f>SUM(D37:D41)</f>
        <v>31923</v>
      </c>
      <c r="E36" s="194">
        <f>SUM(E37:E41)</f>
        <v>32959</v>
      </c>
      <c r="F36" s="199">
        <f>SUM(F37:F41)</f>
        <v>31830</v>
      </c>
    </row>
    <row r="37" spans="1:6" ht="12" customHeight="1">
      <c r="A37" s="126"/>
      <c r="B37" s="83" t="s">
        <v>139</v>
      </c>
      <c r="C37" s="10" t="s">
        <v>90</v>
      </c>
      <c r="D37" s="386">
        <v>19075</v>
      </c>
      <c r="E37" s="386">
        <v>19891</v>
      </c>
      <c r="F37" s="59">
        <v>19980</v>
      </c>
    </row>
    <row r="38" spans="1:6" ht="12" customHeight="1">
      <c r="A38" s="127"/>
      <c r="B38" s="82" t="s">
        <v>140</v>
      </c>
      <c r="C38" s="8" t="s">
        <v>232</v>
      </c>
      <c r="D38" s="60">
        <v>4691</v>
      </c>
      <c r="E38" s="60">
        <v>4911</v>
      </c>
      <c r="F38" s="61">
        <v>4965</v>
      </c>
    </row>
    <row r="39" spans="1:6" ht="12" customHeight="1">
      <c r="A39" s="127"/>
      <c r="B39" s="82" t="s">
        <v>141</v>
      </c>
      <c r="C39" s="8" t="s">
        <v>168</v>
      </c>
      <c r="D39" s="60">
        <v>8157</v>
      </c>
      <c r="E39" s="60">
        <v>8157</v>
      </c>
      <c r="F39" s="61">
        <v>6885</v>
      </c>
    </row>
    <row r="40" spans="1:6" ht="12" customHeight="1">
      <c r="A40" s="127"/>
      <c r="B40" s="82" t="s">
        <v>142</v>
      </c>
      <c r="C40" s="8" t="s">
        <v>233</v>
      </c>
      <c r="D40" s="60"/>
      <c r="E40" s="60"/>
      <c r="F40" s="61"/>
    </row>
    <row r="41" spans="1:6" ht="12" customHeight="1" thickBot="1">
      <c r="A41" s="127"/>
      <c r="B41" s="82" t="s">
        <v>151</v>
      </c>
      <c r="C41" s="8" t="s">
        <v>234</v>
      </c>
      <c r="D41" s="60"/>
      <c r="E41" s="60"/>
      <c r="F41" s="61"/>
    </row>
    <row r="42" spans="1:6" ht="12" customHeight="1" thickBot="1">
      <c r="A42" s="95" t="s">
        <v>61</v>
      </c>
      <c r="B42" s="23"/>
      <c r="C42" s="72" t="s">
        <v>466</v>
      </c>
      <c r="D42" s="194">
        <f>SUM(D43:D45)</f>
        <v>0</v>
      </c>
      <c r="E42" s="194">
        <f>SUM(E43:E45)</f>
        <v>0</v>
      </c>
      <c r="F42" s="199">
        <f>SUM(F43:F45)</f>
        <v>0</v>
      </c>
    </row>
    <row r="43" spans="1:6" s="68" customFormat="1" ht="12" customHeight="1">
      <c r="A43" s="126"/>
      <c r="B43" s="83" t="s">
        <v>145</v>
      </c>
      <c r="C43" s="10" t="s">
        <v>312</v>
      </c>
      <c r="D43" s="386"/>
      <c r="E43" s="386"/>
      <c r="F43" s="59"/>
    </row>
    <row r="44" spans="1:6" ht="12" customHeight="1">
      <c r="A44" s="127"/>
      <c r="B44" s="82" t="s">
        <v>146</v>
      </c>
      <c r="C44" s="8" t="s">
        <v>236</v>
      </c>
      <c r="D44" s="60"/>
      <c r="E44" s="60"/>
      <c r="F44" s="61"/>
    </row>
    <row r="45" spans="1:6" ht="12" customHeight="1">
      <c r="A45" s="127"/>
      <c r="B45" s="82" t="s">
        <v>147</v>
      </c>
      <c r="C45" s="8" t="s">
        <v>104</v>
      </c>
      <c r="D45" s="60"/>
      <c r="E45" s="60"/>
      <c r="F45" s="61"/>
    </row>
    <row r="46" spans="1:6" ht="12" customHeight="1" thickBot="1">
      <c r="A46" s="127"/>
      <c r="B46" s="82" t="s">
        <v>148</v>
      </c>
      <c r="C46" s="8" t="s">
        <v>48</v>
      </c>
      <c r="D46" s="60"/>
      <c r="E46" s="60"/>
      <c r="F46" s="61"/>
    </row>
    <row r="47" spans="1:6" ht="12" customHeight="1" thickBot="1">
      <c r="A47" s="95" t="s">
        <v>62</v>
      </c>
      <c r="B47" s="23"/>
      <c r="C47" s="23" t="s">
        <v>49</v>
      </c>
      <c r="D47" s="230"/>
      <c r="E47" s="230"/>
      <c r="F47" s="229"/>
    </row>
    <row r="48" spans="1:6" s="67" customFormat="1" ht="12" customHeight="1" thickBot="1">
      <c r="A48" s="119" t="s">
        <v>63</v>
      </c>
      <c r="B48" s="263"/>
      <c r="C48" s="264" t="s">
        <v>51</v>
      </c>
      <c r="D48" s="230"/>
      <c r="E48" s="230"/>
      <c r="F48" s="229">
        <v>1083</v>
      </c>
    </row>
    <row r="49" spans="1:6" ht="15" customHeight="1" thickBot="1">
      <c r="A49" s="95" t="s">
        <v>64</v>
      </c>
      <c r="B49" s="116"/>
      <c r="C49" s="129" t="s">
        <v>50</v>
      </c>
      <c r="D49" s="426">
        <f>+D36+D42+D47+D48</f>
        <v>31923</v>
      </c>
      <c r="E49" s="426">
        <f>+E36+E42+E47+E48</f>
        <v>32959</v>
      </c>
      <c r="F49" s="259">
        <f>+F36+F42+F47+F48</f>
        <v>32913</v>
      </c>
    </row>
    <row r="50" spans="4:6" ht="13.5" thickBot="1">
      <c r="D50" s="260"/>
      <c r="E50" s="260"/>
      <c r="F50" s="260"/>
    </row>
    <row r="51" spans="1:6" ht="15" customHeight="1" thickBot="1">
      <c r="A51" s="132" t="s">
        <v>264</v>
      </c>
      <c r="B51" s="133"/>
      <c r="C51" s="134"/>
      <c r="D51" s="430">
        <v>8</v>
      </c>
      <c r="E51" s="430">
        <v>8</v>
      </c>
      <c r="F51" s="70">
        <v>8</v>
      </c>
    </row>
    <row r="52" spans="1:6" ht="14.25" customHeight="1" thickBot="1">
      <c r="A52" s="132" t="s">
        <v>265</v>
      </c>
      <c r="B52" s="133"/>
      <c r="C52" s="134"/>
      <c r="D52" s="430"/>
      <c r="E52" s="430"/>
      <c r="F52" s="70"/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B1">
      <selection activeCell="E4" sqref="E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96"/>
      <c r="B1" s="97"/>
      <c r="C1" s="137"/>
      <c r="D1" s="135"/>
      <c r="E1" s="135"/>
      <c r="F1" s="135" t="s">
        <v>497</v>
      </c>
    </row>
    <row r="2" spans="1:6" s="64" customFormat="1" ht="25.5" customHeight="1">
      <c r="A2" s="664" t="s">
        <v>260</v>
      </c>
      <c r="B2" s="665"/>
      <c r="C2" s="676" t="s">
        <v>480</v>
      </c>
      <c r="D2" s="677"/>
      <c r="E2" s="678"/>
      <c r="F2" s="138" t="s">
        <v>107</v>
      </c>
    </row>
    <row r="3" spans="1:6" s="64" customFormat="1" ht="16.5" thickBot="1">
      <c r="A3" s="99" t="s">
        <v>259</v>
      </c>
      <c r="B3" s="100"/>
      <c r="C3" s="679"/>
      <c r="D3" s="680"/>
      <c r="E3" s="681"/>
      <c r="F3" s="139" t="s">
        <v>94</v>
      </c>
    </row>
    <row r="4" spans="1:6" s="65" customFormat="1" ht="15.75" customHeight="1" thickBot="1">
      <c r="A4" s="101"/>
      <c r="B4" s="101"/>
      <c r="C4" s="101"/>
      <c r="D4" s="102"/>
      <c r="E4" s="102"/>
      <c r="F4" s="102" t="s">
        <v>97</v>
      </c>
    </row>
    <row r="5" spans="1:6" ht="24.75" thickBot="1">
      <c r="A5" s="661" t="s">
        <v>261</v>
      </c>
      <c r="B5" s="666"/>
      <c r="C5" s="103" t="s">
        <v>98</v>
      </c>
      <c r="D5" s="354" t="s">
        <v>406</v>
      </c>
      <c r="E5" s="354" t="s">
        <v>413</v>
      </c>
      <c r="F5" s="104" t="s">
        <v>414</v>
      </c>
    </row>
    <row r="6" spans="1:6" s="56" customFormat="1" ht="12.75" customHeight="1" thickBot="1">
      <c r="A6" s="93">
        <v>1</v>
      </c>
      <c r="B6" s="94">
        <v>2</v>
      </c>
      <c r="C6" s="94">
        <v>3</v>
      </c>
      <c r="D6" s="94">
        <v>4</v>
      </c>
      <c r="E6" s="429">
        <v>5</v>
      </c>
      <c r="F6" s="427">
        <v>6</v>
      </c>
    </row>
    <row r="7" spans="1:6" s="56" customFormat="1" ht="15.75" customHeight="1" thickBot="1">
      <c r="A7" s="661" t="s">
        <v>99</v>
      </c>
      <c r="B7" s="662"/>
      <c r="C7" s="662"/>
      <c r="D7" s="662"/>
      <c r="E7" s="662"/>
      <c r="F7" s="663"/>
    </row>
    <row r="8" spans="1:6" s="66" customFormat="1" ht="12" customHeight="1" thickBot="1">
      <c r="A8" s="93" t="s">
        <v>60</v>
      </c>
      <c r="B8" s="105"/>
      <c r="C8" s="106" t="s">
        <v>266</v>
      </c>
      <c r="D8" s="194">
        <f>SUM(D9:D16)</f>
        <v>5130</v>
      </c>
      <c r="E8" s="194">
        <f>SUM(E9:E16)</f>
        <v>1214</v>
      </c>
      <c r="F8" s="199">
        <f>SUM(F9:F16)</f>
        <v>1214</v>
      </c>
    </row>
    <row r="9" spans="1:6" s="66" customFormat="1" ht="12" customHeight="1">
      <c r="A9" s="109"/>
      <c r="B9" s="108" t="s">
        <v>139</v>
      </c>
      <c r="C9" s="11" t="s">
        <v>201</v>
      </c>
      <c r="D9" s="413"/>
      <c r="E9" s="413"/>
      <c r="F9" s="251"/>
    </row>
    <row r="10" spans="1:6" s="66" customFormat="1" ht="12" customHeight="1">
      <c r="A10" s="107"/>
      <c r="B10" s="108" t="s">
        <v>140</v>
      </c>
      <c r="C10" s="8" t="s">
        <v>202</v>
      </c>
      <c r="D10" s="191"/>
      <c r="E10" s="191"/>
      <c r="F10" s="197"/>
    </row>
    <row r="11" spans="1:6" s="66" customFormat="1" ht="12" customHeight="1">
      <c r="A11" s="107"/>
      <c r="B11" s="108" t="s">
        <v>141</v>
      </c>
      <c r="C11" s="8" t="s">
        <v>203</v>
      </c>
      <c r="D11" s="191"/>
      <c r="E11" s="191"/>
      <c r="F11" s="197"/>
    </row>
    <row r="12" spans="1:6" s="66" customFormat="1" ht="12" customHeight="1">
      <c r="A12" s="107"/>
      <c r="B12" s="108" t="s">
        <v>142</v>
      </c>
      <c r="C12" s="8" t="s">
        <v>204</v>
      </c>
      <c r="D12" s="191">
        <v>3800</v>
      </c>
      <c r="E12" s="191">
        <v>891</v>
      </c>
      <c r="F12" s="197">
        <v>891</v>
      </c>
    </row>
    <row r="13" spans="1:6" s="66" customFormat="1" ht="12" customHeight="1">
      <c r="A13" s="107"/>
      <c r="B13" s="108" t="s">
        <v>176</v>
      </c>
      <c r="C13" s="7" t="s">
        <v>205</v>
      </c>
      <c r="D13" s="191">
        <v>239</v>
      </c>
      <c r="E13" s="191">
        <v>65</v>
      </c>
      <c r="F13" s="197">
        <v>65</v>
      </c>
    </row>
    <row r="14" spans="1:6" s="66" customFormat="1" ht="12" customHeight="1">
      <c r="A14" s="110"/>
      <c r="B14" s="108" t="s">
        <v>143</v>
      </c>
      <c r="C14" s="8" t="s">
        <v>206</v>
      </c>
      <c r="D14" s="414">
        <v>1091</v>
      </c>
      <c r="E14" s="414">
        <v>258</v>
      </c>
      <c r="F14" s="252">
        <v>258</v>
      </c>
    </row>
    <row r="15" spans="1:6" s="67" customFormat="1" ht="12" customHeight="1">
      <c r="A15" s="107"/>
      <c r="B15" s="108" t="s">
        <v>144</v>
      </c>
      <c r="C15" s="8" t="s">
        <v>40</v>
      </c>
      <c r="D15" s="191"/>
      <c r="E15" s="191"/>
      <c r="F15" s="197"/>
    </row>
    <row r="16" spans="1:6" s="67" customFormat="1" ht="12" customHeight="1" thickBot="1">
      <c r="A16" s="111"/>
      <c r="B16" s="112" t="s">
        <v>152</v>
      </c>
      <c r="C16" s="7" t="s">
        <v>258</v>
      </c>
      <c r="D16" s="193"/>
      <c r="E16" s="193"/>
      <c r="F16" s="198"/>
    </row>
    <row r="17" spans="1:6" s="66" customFormat="1" ht="12" customHeight="1" thickBot="1">
      <c r="A17" s="93" t="s">
        <v>61</v>
      </c>
      <c r="B17" s="105"/>
      <c r="C17" s="106" t="s">
        <v>465</v>
      </c>
      <c r="D17" s="194">
        <f>SUM(D18+D20)</f>
        <v>0</v>
      </c>
      <c r="E17" s="194">
        <f>SUM(E18+E20)</f>
        <v>0</v>
      </c>
      <c r="F17" s="199">
        <f>SUM(F18+F20)</f>
        <v>0</v>
      </c>
    </row>
    <row r="18" spans="1:6" s="67" customFormat="1" ht="12" customHeight="1">
      <c r="A18" s="107"/>
      <c r="B18" s="108" t="s">
        <v>145</v>
      </c>
      <c r="C18" s="10" t="s">
        <v>37</v>
      </c>
      <c r="D18" s="191"/>
      <c r="E18" s="191"/>
      <c r="F18" s="197"/>
    </row>
    <row r="19" spans="1:6" s="67" customFormat="1" ht="12" customHeight="1">
      <c r="A19" s="107"/>
      <c r="B19" s="108" t="s">
        <v>146</v>
      </c>
      <c r="C19" s="8" t="s">
        <v>38</v>
      </c>
      <c r="D19" s="191"/>
      <c r="E19" s="191"/>
      <c r="F19" s="197"/>
    </row>
    <row r="20" spans="1:6" s="67" customFormat="1" ht="12" customHeight="1">
      <c r="A20" s="107"/>
      <c r="B20" s="108" t="s">
        <v>147</v>
      </c>
      <c r="C20" s="8" t="s">
        <v>39</v>
      </c>
      <c r="D20" s="191"/>
      <c r="E20" s="191"/>
      <c r="F20" s="197"/>
    </row>
    <row r="21" spans="1:6" s="67" customFormat="1" ht="12" customHeight="1" thickBot="1">
      <c r="A21" s="107"/>
      <c r="B21" s="108" t="s">
        <v>148</v>
      </c>
      <c r="C21" s="8" t="s">
        <v>38</v>
      </c>
      <c r="D21" s="191"/>
      <c r="E21" s="191"/>
      <c r="F21" s="197"/>
    </row>
    <row r="22" spans="1:6" s="67" customFormat="1" ht="12" customHeight="1" thickBot="1">
      <c r="A22" s="95" t="s">
        <v>62</v>
      </c>
      <c r="B22" s="72"/>
      <c r="C22" s="72" t="s">
        <v>41</v>
      </c>
      <c r="D22" s="194">
        <f>+D23+D24</f>
        <v>0</v>
      </c>
      <c r="E22" s="194">
        <f>+E23+E24</f>
        <v>180</v>
      </c>
      <c r="F22" s="199">
        <f>+F23+F24</f>
        <v>180</v>
      </c>
    </row>
    <row r="23" spans="1:6" s="66" customFormat="1" ht="12" customHeight="1">
      <c r="A23" s="245"/>
      <c r="B23" s="270" t="s">
        <v>119</v>
      </c>
      <c r="C23" s="76" t="s">
        <v>284</v>
      </c>
      <c r="D23" s="423"/>
      <c r="E23" s="423">
        <v>180</v>
      </c>
      <c r="F23" s="275">
        <v>180</v>
      </c>
    </row>
    <row r="24" spans="1:6" s="66" customFormat="1" ht="12" customHeight="1" thickBot="1">
      <c r="A24" s="268"/>
      <c r="B24" s="269" t="s">
        <v>120</v>
      </c>
      <c r="C24" s="77" t="s">
        <v>288</v>
      </c>
      <c r="D24" s="432"/>
      <c r="E24" s="432"/>
      <c r="F24" s="276"/>
    </row>
    <row r="25" spans="1:6" s="66" customFormat="1" ht="12" customHeight="1" thickBot="1">
      <c r="A25" s="95" t="s">
        <v>63</v>
      </c>
      <c r="B25" s="105"/>
      <c r="C25" s="72" t="s">
        <v>56</v>
      </c>
      <c r="D25" s="230">
        <v>39000</v>
      </c>
      <c r="E25" s="230">
        <v>33035</v>
      </c>
      <c r="F25" s="229">
        <v>33482</v>
      </c>
    </row>
    <row r="26" spans="1:6" s="67" customFormat="1" ht="12" customHeight="1" thickBot="1">
      <c r="A26" s="93" t="s">
        <v>64</v>
      </c>
      <c r="B26" s="86"/>
      <c r="C26" s="72" t="s">
        <v>52</v>
      </c>
      <c r="D26" s="194">
        <v>44130</v>
      </c>
      <c r="E26" s="194">
        <v>34429</v>
      </c>
      <c r="F26" s="199">
        <v>34876</v>
      </c>
    </row>
    <row r="27" spans="1:6" s="67" customFormat="1" ht="15" customHeight="1" thickBot="1">
      <c r="A27" s="265" t="s">
        <v>65</v>
      </c>
      <c r="B27" s="273"/>
      <c r="C27" s="267" t="s">
        <v>54</v>
      </c>
      <c r="D27" s="422">
        <f>+D28+D29</f>
        <v>0</v>
      </c>
      <c r="E27" s="422">
        <f>+E28+E29</f>
        <v>0</v>
      </c>
      <c r="F27" s="257">
        <f>+F28+F29</f>
        <v>0</v>
      </c>
    </row>
    <row r="28" spans="1:6" s="67" customFormat="1" ht="15" customHeight="1">
      <c r="A28" s="109"/>
      <c r="B28" s="84" t="s">
        <v>126</v>
      </c>
      <c r="C28" s="76" t="s">
        <v>377</v>
      </c>
      <c r="D28" s="423"/>
      <c r="E28" s="423"/>
      <c r="F28" s="275"/>
    </row>
    <row r="29" spans="1:6" ht="15.75" thickBot="1">
      <c r="A29" s="274"/>
      <c r="B29" s="85" t="s">
        <v>127</v>
      </c>
      <c r="C29" s="266" t="s">
        <v>44</v>
      </c>
      <c r="D29" s="62"/>
      <c r="E29" s="62"/>
      <c r="F29" s="63"/>
    </row>
    <row r="30" spans="1:6" s="56" customFormat="1" ht="16.5" customHeight="1" thickBot="1">
      <c r="A30" s="119" t="s">
        <v>66</v>
      </c>
      <c r="B30" s="263"/>
      <c r="C30" s="264" t="s">
        <v>55</v>
      </c>
      <c r="D30" s="230"/>
      <c r="E30" s="230"/>
      <c r="F30" s="229"/>
    </row>
    <row r="31" spans="1:6" s="68" customFormat="1" ht="12" customHeight="1" thickBot="1">
      <c r="A31" s="119" t="s">
        <v>67</v>
      </c>
      <c r="B31" s="120"/>
      <c r="C31" s="495" t="s">
        <v>53</v>
      </c>
      <c r="D31" s="426">
        <f>+D26+D27+D30</f>
        <v>44130</v>
      </c>
      <c r="E31" s="426">
        <f>+E26+E27+E30</f>
        <v>34429</v>
      </c>
      <c r="F31" s="259">
        <f>+F26+F27+F30</f>
        <v>34876</v>
      </c>
    </row>
    <row r="32" spans="1:6" ht="12" customHeight="1">
      <c r="A32" s="122"/>
      <c r="B32" s="122"/>
      <c r="C32" s="123"/>
      <c r="D32" s="255"/>
      <c r="E32" s="255"/>
      <c r="F32" s="255"/>
    </row>
    <row r="33" spans="1:6" ht="12" customHeight="1" thickBot="1">
      <c r="A33" s="124"/>
      <c r="B33" s="125"/>
      <c r="C33" s="125"/>
      <c r="D33" s="256"/>
      <c r="E33" s="256"/>
      <c r="F33" s="256"/>
    </row>
    <row r="34" spans="1:6" ht="12" customHeight="1" thickBot="1">
      <c r="A34" s="661" t="s">
        <v>103</v>
      </c>
      <c r="B34" s="662"/>
      <c r="C34" s="662"/>
      <c r="D34" s="662"/>
      <c r="E34" s="662"/>
      <c r="F34" s="663"/>
    </row>
    <row r="35" spans="1:6" ht="12" customHeight="1" thickBot="1">
      <c r="A35" s="95" t="s">
        <v>60</v>
      </c>
      <c r="B35" s="23"/>
      <c r="C35" s="72" t="s">
        <v>36</v>
      </c>
      <c r="D35" s="194">
        <f>SUM(D36:D40)</f>
        <v>44130</v>
      </c>
      <c r="E35" s="194">
        <f>SUM(E36:E40)</f>
        <v>34429</v>
      </c>
      <c r="F35" s="199">
        <f>SUM(F36:F40)</f>
        <v>33863</v>
      </c>
    </row>
    <row r="36" spans="1:6" ht="12" customHeight="1">
      <c r="A36" s="126"/>
      <c r="B36" s="83" t="s">
        <v>139</v>
      </c>
      <c r="C36" s="10" t="s">
        <v>90</v>
      </c>
      <c r="D36" s="386">
        <v>24702</v>
      </c>
      <c r="E36" s="386">
        <v>21538</v>
      </c>
      <c r="F36" s="59">
        <v>21141</v>
      </c>
    </row>
    <row r="37" spans="1:6" ht="12" customHeight="1">
      <c r="A37" s="127"/>
      <c r="B37" s="82" t="s">
        <v>140</v>
      </c>
      <c r="C37" s="8" t="s">
        <v>232</v>
      </c>
      <c r="D37" s="60">
        <v>6142</v>
      </c>
      <c r="E37" s="60">
        <v>5387</v>
      </c>
      <c r="F37" s="61">
        <v>4985</v>
      </c>
    </row>
    <row r="38" spans="1:6" s="68" customFormat="1" ht="12" customHeight="1">
      <c r="A38" s="127"/>
      <c r="B38" s="82" t="s">
        <v>141</v>
      </c>
      <c r="C38" s="8" t="s">
        <v>168</v>
      </c>
      <c r="D38" s="60">
        <v>13286</v>
      </c>
      <c r="E38" s="60">
        <v>7504</v>
      </c>
      <c r="F38" s="61">
        <v>7197</v>
      </c>
    </row>
    <row r="39" spans="1:6" ht="12" customHeight="1">
      <c r="A39" s="127"/>
      <c r="B39" s="82" t="s">
        <v>142</v>
      </c>
      <c r="C39" s="8" t="s">
        <v>233</v>
      </c>
      <c r="D39" s="60"/>
      <c r="E39" s="60"/>
      <c r="F39" s="61">
        <v>540</v>
      </c>
    </row>
    <row r="40" spans="1:6" ht="12" customHeight="1" thickBot="1">
      <c r="A40" s="127"/>
      <c r="B40" s="82" t="s">
        <v>151</v>
      </c>
      <c r="C40" s="8" t="s">
        <v>234</v>
      </c>
      <c r="D40" s="60"/>
      <c r="E40" s="60"/>
      <c r="F40" s="61"/>
    </row>
    <row r="41" spans="1:6" ht="12" customHeight="1" thickBot="1">
      <c r="A41" s="95" t="s">
        <v>61</v>
      </c>
      <c r="B41" s="23"/>
      <c r="C41" s="72" t="s">
        <v>466</v>
      </c>
      <c r="D41" s="194">
        <f>SUM(D42:D44)</f>
        <v>0</v>
      </c>
      <c r="E41" s="194">
        <f>SUM(E42:E44)</f>
        <v>0</v>
      </c>
      <c r="F41" s="199">
        <f>SUM(F42:F44)</f>
        <v>0</v>
      </c>
    </row>
    <row r="42" spans="1:6" ht="12" customHeight="1">
      <c r="A42" s="126"/>
      <c r="B42" s="83" t="s">
        <v>145</v>
      </c>
      <c r="C42" s="10" t="s">
        <v>312</v>
      </c>
      <c r="D42" s="386"/>
      <c r="E42" s="386"/>
      <c r="F42" s="59"/>
    </row>
    <row r="43" spans="1:6" ht="15" customHeight="1">
      <c r="A43" s="127"/>
      <c r="B43" s="82" t="s">
        <v>146</v>
      </c>
      <c r="C43" s="8" t="s">
        <v>236</v>
      </c>
      <c r="D43" s="60"/>
      <c r="E43" s="60"/>
      <c r="F43" s="61"/>
    </row>
    <row r="44" spans="1:6" ht="12.75">
      <c r="A44" s="127"/>
      <c r="B44" s="82" t="s">
        <v>147</v>
      </c>
      <c r="C44" s="8" t="s">
        <v>104</v>
      </c>
      <c r="D44" s="60"/>
      <c r="E44" s="60"/>
      <c r="F44" s="61"/>
    </row>
    <row r="45" spans="1:6" ht="15" customHeight="1" thickBot="1">
      <c r="A45" s="127"/>
      <c r="B45" s="82" t="s">
        <v>148</v>
      </c>
      <c r="C45" s="8" t="s">
        <v>48</v>
      </c>
      <c r="D45" s="60"/>
      <c r="E45" s="60"/>
      <c r="F45" s="61"/>
    </row>
    <row r="46" spans="1:6" ht="14.25" customHeight="1" thickBot="1">
      <c r="A46" s="95" t="s">
        <v>62</v>
      </c>
      <c r="B46" s="23"/>
      <c r="C46" s="23" t="s">
        <v>49</v>
      </c>
      <c r="D46" s="230"/>
      <c r="E46" s="230"/>
      <c r="F46" s="229"/>
    </row>
    <row r="47" spans="1:6" ht="13.5" thickBot="1">
      <c r="A47" s="119" t="s">
        <v>63</v>
      </c>
      <c r="B47" s="263"/>
      <c r="C47" s="264" t="s">
        <v>51</v>
      </c>
      <c r="D47" s="230"/>
      <c r="E47" s="230"/>
      <c r="F47" s="229">
        <v>1013</v>
      </c>
    </row>
    <row r="48" spans="1:6" ht="13.5" thickBot="1">
      <c r="A48" s="95" t="s">
        <v>64</v>
      </c>
      <c r="B48" s="116"/>
      <c r="C48" s="129" t="s">
        <v>50</v>
      </c>
      <c r="D48" s="426">
        <f>+D35+D41+D46+D47</f>
        <v>44130</v>
      </c>
      <c r="E48" s="426">
        <f>+E35+E41+E46+E47</f>
        <v>34429</v>
      </c>
      <c r="F48" s="259">
        <f>+F35+F41+F46+F47</f>
        <v>34876</v>
      </c>
    </row>
    <row r="49" spans="1:6" ht="13.5" thickBot="1">
      <c r="A49" s="130"/>
      <c r="B49" s="131"/>
      <c r="C49" s="131"/>
      <c r="D49" s="260"/>
      <c r="E49" s="260"/>
      <c r="F49" s="260"/>
    </row>
    <row r="50" spans="1:6" ht="13.5" thickBot="1">
      <c r="A50" s="132" t="s">
        <v>264</v>
      </c>
      <c r="B50" s="133"/>
      <c r="C50" s="134"/>
      <c r="D50" s="430">
        <v>13</v>
      </c>
      <c r="E50" s="430">
        <v>9</v>
      </c>
      <c r="F50" s="70">
        <v>9</v>
      </c>
    </row>
    <row r="51" spans="1:6" ht="13.5" thickBot="1">
      <c r="A51" s="132" t="s">
        <v>265</v>
      </c>
      <c r="B51" s="133"/>
      <c r="C51" s="134"/>
      <c r="D51" s="430"/>
      <c r="E51" s="430"/>
      <c r="F51" s="70"/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2014-03-17T11:00:29Z</cp:lastPrinted>
  <dcterms:created xsi:type="dcterms:W3CDTF">1999-10-30T10:30:45Z</dcterms:created>
  <dcterms:modified xsi:type="dcterms:W3CDTF">2014-03-26T07:31:23Z</dcterms:modified>
  <cp:category/>
  <cp:version/>
  <cp:contentType/>
  <cp:contentStatus/>
</cp:coreProperties>
</file>